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24226"/>
  <mc:AlternateContent xmlns:mc="http://schemas.openxmlformats.org/markup-compatibility/2006">
    <mc:Choice Requires="x15">
      <x15ac:absPath xmlns:x15ac="http://schemas.microsoft.com/office/spreadsheetml/2010/11/ac" url="P:\VVO_UUS\CH-EE koostööprogramm 2022-29\KYSK\haldusleping\Deltasse\"/>
    </mc:Choice>
  </mc:AlternateContent>
  <xr:revisionPtr revIDLastSave="423" documentId="13_ncr:1_{DEBEA6D9-F243-4052-BA11-BB0ACF4166A5}" xr6:coauthVersionLast="47" xr6:coauthVersionMax="47" xr10:uidLastSave="{A1F0F951-48B8-4659-A45C-D8B2E2E1B8E2}"/>
  <bookViews>
    <workbookView xWindow="-110" yWindow="-110" windowWidth="19420" windowHeight="10300" firstSheet="1" xr2:uid="{FE1DE0A1-D051-4679-98F2-A2715781C865}"/>
  </bookViews>
  <sheets>
    <sheet name="Lisa 4" sheetId="3" r:id="rId1"/>
    <sheet name="Lisa 5"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4" l="1"/>
  <c r="I28" i="4"/>
  <c r="I31" i="4"/>
  <c r="H30" i="3"/>
  <c r="H30" i="4"/>
  <c r="H31" i="4"/>
  <c r="G30" i="3"/>
  <c r="H14" i="4"/>
  <c r="H15" i="4"/>
  <c r="H16" i="4"/>
  <c r="H17" i="4"/>
  <c r="H18" i="4"/>
  <c r="H19" i="4"/>
  <c r="H20" i="4"/>
  <c r="H21" i="4"/>
  <c r="H22" i="4"/>
  <c r="H23" i="4"/>
  <c r="H24" i="4"/>
  <c r="H25" i="4"/>
  <c r="H26" i="4"/>
  <c r="H27" i="4"/>
  <c r="H28" i="4"/>
  <c r="H29" i="4"/>
  <c r="H14" i="3"/>
  <c r="H15" i="3"/>
  <c r="H16" i="3"/>
  <c r="H17" i="3"/>
  <c r="H18" i="3"/>
  <c r="H19" i="3"/>
  <c r="H20" i="3"/>
  <c r="H21" i="3"/>
  <c r="H22" i="3"/>
  <c r="H23" i="3"/>
  <c r="H24" i="3"/>
  <c r="H25" i="3"/>
  <c r="H26" i="3"/>
  <c r="H27" i="3"/>
  <c r="H28" i="3"/>
  <c r="H29" i="3"/>
  <c r="K39" i="3"/>
  <c r="F42" i="3"/>
  <c r="F41" i="3"/>
  <c r="J28" i="4"/>
  <c r="I42" i="4"/>
  <c r="H42" i="4"/>
  <c r="I41" i="4"/>
  <c r="H41" i="4"/>
  <c r="I40" i="4"/>
  <c r="F40" i="4"/>
  <c r="K39" i="4"/>
  <c r="J13" i="4"/>
  <c r="H13" i="4"/>
  <c r="G30" i="4"/>
  <c r="G31" i="4" s="1"/>
  <c r="G31" i="3"/>
  <c r="H13" i="3"/>
  <c r="J42" i="3"/>
  <c r="I42" i="3"/>
  <c r="H42" i="3"/>
  <c r="G42" i="3"/>
  <c r="K42" i="3"/>
  <c r="J41" i="3"/>
  <c r="I41" i="3"/>
  <c r="I40" i="3" s="1"/>
  <c r="H41" i="3"/>
  <c r="G41" i="3"/>
  <c r="K41" i="3"/>
  <c r="J16" i="4"/>
  <c r="J25" i="4"/>
  <c r="J26" i="4"/>
  <c r="J27" i="4"/>
  <c r="J29" i="4"/>
  <c r="F33" i="4" l="1"/>
  <c r="J31" i="4"/>
  <c r="F40" i="3"/>
  <c r="F31" i="3"/>
  <c r="H31" i="3" s="1"/>
  <c r="F33" i="3" s="1"/>
  <c r="F31" i="4"/>
  <c r="J30" i="4" l="1"/>
</calcChain>
</file>

<file path=xl/sharedStrings.xml><?xml version="1.0" encoding="utf-8"?>
<sst xmlns="http://schemas.openxmlformats.org/spreadsheetml/2006/main" count="181" uniqueCount="101">
  <si>
    <t>Tegevuse eelarve kulukohtade ja aastate kaupa</t>
  </si>
  <si>
    <t>EELNÕU</t>
  </si>
  <si>
    <t>Lisa 4</t>
  </si>
  <si>
    <t>Tegevus: Kodanikuühiskonna pädevuse suurendamine, üldsuse teadlikkuse tõstmine ja teabe levitamine sotsiaalse innovatsiooni teemadel</t>
  </si>
  <si>
    <t>Tegevuse abikõlblikkuse periood: 01.01.-31.12.2025</t>
  </si>
  <si>
    <t>Elluviija: SA Kodanikuühiskonna Sihtkapital</t>
  </si>
  <si>
    <t>Osa 1: Tegevuse eelarve kulukohtade ja aastate kaupa</t>
  </si>
  <si>
    <t>Kokku ³</t>
  </si>
  <si>
    <t>Projekti tulemus</t>
  </si>
  <si>
    <t>Jrk nr</t>
  </si>
  <si>
    <t>Projekti tegevused</t>
  </si>
  <si>
    <t>Rea nr</t>
  </si>
  <si>
    <t>Projekti tegevuste kulukohad ¹</t>
  </si>
  <si>
    <r>
      <t>Abikõlblik kulu</t>
    </r>
    <r>
      <rPr>
        <b/>
        <sz val="10"/>
        <color indexed="8"/>
        <rFont val="Arial"/>
        <family val="2"/>
        <charset val="186"/>
      </rPr>
      <t xml:space="preserve">
(EUR)</t>
    </r>
  </si>
  <si>
    <r>
      <rPr>
        <b/>
        <sz val="10"/>
        <color theme="1"/>
        <rFont val="Arial"/>
        <family val="2"/>
      </rPr>
      <t>Abikõlblik kulu</t>
    </r>
    <r>
      <rPr>
        <b/>
        <sz val="10"/>
        <color rgb="FF000000"/>
        <rFont val="Arial"/>
        <family val="2"/>
      </rPr>
      <t xml:space="preserve">
(EUR)</t>
    </r>
  </si>
  <si>
    <t>Abikõlblik kulu 
(EUR)</t>
  </si>
  <si>
    <t>Kogukonnad, organisatsioonid ja eraisikud rakendavad edukalt SI meetodite kohta saadud uusi teadmisi, et kujundada lahendusi, mis aitavad paremini kaasata eri keele- ja kultuuritaustaga inimesi Eesti ühiskonda.</t>
  </si>
  <si>
    <t>1</t>
  </si>
  <si>
    <t>Alategevus 1: Sotsiaalse mõjuga toodete ja teenuste arendamise alane nõustamine</t>
  </si>
  <si>
    <t>1.1.</t>
  </si>
  <si>
    <t xml:space="preserve">Sotsiaalse mõjuga innovaatiliste toodete ja teenuste arendamise alane nõustamine
</t>
  </si>
  <si>
    <t>1.2</t>
  </si>
  <si>
    <t xml:space="preserve">Inkubatsiooniprogrammide loomine ja elluviimine </t>
  </si>
  <si>
    <t>1.3</t>
  </si>
  <si>
    <t>Häkatonide loomine ja elluviimine</t>
  </si>
  <si>
    <t>2</t>
  </si>
  <si>
    <t>Alategevus 2: Koolituste ja töötubade korraldamine sotsiaalse innovatsiooni alase teadlikkuse tõstmiseks</t>
  </si>
  <si>
    <t>2.1.</t>
  </si>
  <si>
    <t>SI- ja sotsiaalse ettevõtluse alasete koolituste, töötubade, konverentside ja kohtumiste korraldamine</t>
  </si>
  <si>
    <t>2.2</t>
  </si>
  <si>
    <t xml:space="preserve">SI ja sotsiaalse ettevõtluse alase koolitusprogrammi välja töötamine ja läbi viimine nõustajatele </t>
  </si>
  <si>
    <t>2.3</t>
  </si>
  <si>
    <t>SI ja sotsiaalse ettevõtluse teemalise e-õppe kursuse välja töötamine ja käivitamine</t>
  </si>
  <si>
    <t>3</t>
  </si>
  <si>
    <t>Alategevus 3: Ühiskonna teadlikkuse tõstmine sotsiaalsest innovatsioonist</t>
  </si>
  <si>
    <t>2.4</t>
  </si>
  <si>
    <t xml:space="preserve">Õppereiside korraldamine Euroopa piires </t>
  </si>
  <si>
    <t>3.1</t>
  </si>
  <si>
    <t xml:space="preserve">SI-teemaliste videoklippide, telesarja ja taskuhäälingute sarja loomine, tootmine ja levitamine </t>
  </si>
  <si>
    <t>3.2</t>
  </si>
  <si>
    <t xml:space="preserve">SI-teemalise teabe levitamine </t>
  </si>
  <si>
    <t>4</t>
  </si>
  <si>
    <t>Alategevus 4: Sotsiaalset innovatsiooni toetavate võrgustike tekkimise ja arendamise toetamine</t>
  </si>
  <si>
    <t>3.3</t>
  </si>
  <si>
    <t>SI-alase info levitamise tõhususe hindamine</t>
  </si>
  <si>
    <t>4.1</t>
  </si>
  <si>
    <t xml:space="preserve">SI-alaste koostöövõrgustike arendamine ja toetamine </t>
  </si>
  <si>
    <t>4.2</t>
  </si>
  <si>
    <t xml:space="preserve">Kohtumiste korraldamine ja lobitöö tegemine  </t>
  </si>
  <si>
    <t>5</t>
  </si>
  <si>
    <t>Alategevus 5: Sotsiaalse innovatsiooni alaste teadmiste ja parimate praktikate kogumine, süstematiseerimine ja levitamine</t>
  </si>
  <si>
    <t>4.3</t>
  </si>
  <si>
    <t xml:space="preserve">Õppekäikude korraldamine Eestis </t>
  </si>
  <si>
    <t>5.1</t>
  </si>
  <si>
    <t xml:space="preserve">SI-alaste parimate praktikate kogumine ja süstematiseerimine </t>
  </si>
  <si>
    <t>5.2</t>
  </si>
  <si>
    <t>SI-teemalise käsiraamatu koostamine ja levitamine</t>
  </si>
  <si>
    <t xml:space="preserve">Horisontaalsed kulud </t>
  </si>
  <si>
    <t>6.1</t>
  </si>
  <si>
    <t xml:space="preserve">Otsesed personalikulud </t>
  </si>
  <si>
    <t>6.2</t>
  </si>
  <si>
    <t>Muud otsesed kulud</t>
  </si>
  <si>
    <t xml:space="preserve">Kaudsed kulud ⁴ </t>
  </si>
  <si>
    <t>7.1</t>
  </si>
  <si>
    <t>Kaudsed kulud</t>
  </si>
  <si>
    <t xml:space="preserve">Kokku </t>
  </si>
  <si>
    <t>Tegevuste kogueelarve</t>
  </si>
  <si>
    <t>Jaotamata eelarve</t>
  </si>
  <si>
    <r>
      <t xml:space="preserve">Osa 2: Tegevuse finantsplaan </t>
    </r>
    <r>
      <rPr>
        <b/>
        <vertAlign val="superscript"/>
        <sz val="10"/>
        <rFont val="Arial"/>
        <family val="2"/>
        <charset val="186"/>
      </rPr>
      <t>5</t>
    </r>
  </si>
  <si>
    <t>Aasta</t>
  </si>
  <si>
    <t>Finantsallikate jaotus</t>
  </si>
  <si>
    <t>Summa</t>
  </si>
  <si>
    <t>Kokku</t>
  </si>
  <si>
    <t xml:space="preserve">Tegevuste eelarve kokku aastate lõikes </t>
  </si>
  <si>
    <t>Toetus kokku (rida 2.1 + rida 2.2)</t>
  </si>
  <si>
    <t>2.1</t>
  </si>
  <si>
    <t>sh Šveitsi toetus (85%)</t>
  </si>
  <si>
    <t>sh riiklik kaasfinantseering (15%)</t>
  </si>
  <si>
    <t>¹ Vastavalt vajadusele lisada või kustutada ridu.</t>
  </si>
  <si>
    <t xml:space="preserve">² Tabelites kajastatada tegevuskava aastaks kavandatud kassapõhine eelarve ning sellele eelnenud aasta(te) korrigeeritud kassapõhine eelarve aastate kaupa. Kui eelneva(te) aasta(te) eelarve ei ole veel korrigeeritud, märkida tabelisse vastavaks aastaks kinnitatud eelarve. Lisada veerge vastavalt aastate arvule.  </t>
  </si>
  <si>
    <t>³ Summa kokku tegevuskavadega kinnitatud aastate peale.</t>
  </si>
  <si>
    <t>⁴ 7% projekti otsestest kuludest</t>
  </si>
  <si>
    <r>
      <rPr>
        <vertAlign val="superscript"/>
        <sz val="10"/>
        <rFont val="Arial"/>
        <family val="2"/>
        <charset val="186"/>
      </rPr>
      <t>5</t>
    </r>
    <r>
      <rPr>
        <sz val="10"/>
        <rFont val="Arial"/>
        <family val="2"/>
        <charset val="186"/>
      </rPr>
      <t xml:space="preserve"> Tegevuste eelarve jaotus aastate peale. </t>
    </r>
  </si>
  <si>
    <t>Tegevuse eelarve täitmine kulukohtade ja aastate kaupa</t>
  </si>
  <si>
    <t>Haldusleping nr 14-7/179-1</t>
  </si>
  <si>
    <t>Lisa 5</t>
  </si>
  <si>
    <t>Tegevuskava aasta - 2024</t>
  </si>
  <si>
    <t>Tegevuskava aasta - 2025</t>
  </si>
  <si>
    <t>Kokku aastate koondperiood 2024-2025</t>
  </si>
  <si>
    <t>Projekti tegevuste kulukohad</t>
  </si>
  <si>
    <t>Abikõlblik kulu ¹
(EUR)</t>
  </si>
  <si>
    <t>Abikõlblik kulu² 
(EUR)</t>
  </si>
  <si>
    <t>Kulu aruandeperioodi lõpuks³ (EUR)</t>
  </si>
  <si>
    <t>Eelarve täitmise %⁴</t>
  </si>
  <si>
    <t>Horisontaalsed kulud</t>
  </si>
  <si>
    <r>
      <t>Eelarve täitmise % tegevuse kogueelarvest</t>
    </r>
    <r>
      <rPr>
        <b/>
        <vertAlign val="superscript"/>
        <sz val="10"/>
        <rFont val="Arial"/>
        <family val="2"/>
        <charset val="186"/>
      </rPr>
      <t>5</t>
    </r>
  </si>
  <si>
    <t xml:space="preserve">¹ Kajastada lõppenud aastaks kinnitatud eelarve ning sellele eelnenud aastate korrigeeritud eelarve aastate kaupa. Kui eelneva(te) aasta(te) eelarve ei ole veel korrigeeritud, märkida tabelisse vastavaks aastaks kinnitatud eelarve. Lisada veerge vastavalt aastate arvule.  </t>
  </si>
  <si>
    <t>² Summa kokku tegevuskavadega kinnitatud aastate peale.</t>
  </si>
  <si>
    <t>³ Märkida kulude summa, mille RTK on elluviijale välja maksnud makse saamise taotluste alusel.</t>
  </si>
  <si>
    <t>⁴ Eelarve täitmise % = (kulu aruandeperioodi lõpuks / abikõlblik koondkulu)*100</t>
  </si>
  <si>
    <r>
      <rPr>
        <vertAlign val="superscript"/>
        <sz val="10"/>
        <rFont val="Arial"/>
        <family val="2"/>
        <charset val="186"/>
      </rPr>
      <t>5</t>
    </r>
    <r>
      <rPr>
        <sz val="10"/>
        <rFont val="Arial"/>
        <family val="2"/>
        <charset val="186"/>
      </rPr>
      <t xml:space="preserve"> Eelarve täitmise % tegevuste kogueelarvest = (KOKKU kulu aruandeperioodi lõpuks / toetatavate tegevuste kogueelarve)*100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</si>
</sst>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k_r_-;\-* #,##0.00\ _k_r_-;_-* &quot;-&quot;??\ _k_r_-;_-@_-"/>
    <numFmt numFmtId="165" formatCode="&quot; &quot;#,##0.00&quot; &quot;;&quot; (&quot;#,##0.00&quot;)&quot;;&quot; -&quot;00&quot; &quot;;&quot; &quot;@&quot; &quot;"/>
    <numFmt numFmtId="166" formatCode="#,##0.00\ _€"/>
  </numFmts>
  <fonts count="32">
    <font>
      <sz val="11"/>
      <color theme="1"/>
      <name val="Calibri"/>
      <family val="2"/>
      <charset val="186"/>
      <scheme val="minor"/>
    </font>
    <font>
      <sz val="10"/>
      <name val="Arial"/>
      <family val="2"/>
      <charset val="186"/>
    </font>
    <font>
      <b/>
      <sz val="10"/>
      <name val="Arial"/>
      <family val="2"/>
      <charset val="186"/>
    </font>
    <font>
      <vertAlign val="superscript"/>
      <sz val="10"/>
      <name val="Arial"/>
      <family val="2"/>
      <charset val="186"/>
    </font>
    <font>
      <b/>
      <i/>
      <sz val="10"/>
      <name val="Arial"/>
      <family val="2"/>
      <charset val="186"/>
    </font>
    <font>
      <sz val="10"/>
      <name val="Helv"/>
    </font>
    <font>
      <b/>
      <sz val="10"/>
      <color indexed="8"/>
      <name val="Arial"/>
      <family val="2"/>
      <charset val="186"/>
    </font>
    <font>
      <b/>
      <vertAlign val="superscript"/>
      <sz val="10"/>
      <name val="Arial"/>
      <family val="2"/>
      <charset val="186"/>
    </font>
    <font>
      <sz val="11"/>
      <color theme="1"/>
      <name val="Calibri"/>
      <family val="2"/>
      <charset val="186"/>
      <scheme val="minor"/>
    </font>
    <font>
      <sz val="10"/>
      <color rgb="FF000000"/>
      <name val="Arial"/>
      <family val="2"/>
      <charset val="186"/>
    </font>
    <font>
      <sz val="11"/>
      <color rgb="FF000000"/>
      <name val="Calibri"/>
      <family val="2"/>
      <charset val="186"/>
    </font>
    <font>
      <sz val="10"/>
      <color rgb="FF000000"/>
      <name val="Helv"/>
      <charset val="186"/>
    </font>
    <font>
      <b/>
      <sz val="11"/>
      <color theme="1"/>
      <name val="Calibri"/>
      <family val="2"/>
      <charset val="186"/>
      <scheme val="minor"/>
    </font>
    <font>
      <b/>
      <sz val="10"/>
      <color theme="1"/>
      <name val="Arial"/>
      <family val="2"/>
      <charset val="186"/>
    </font>
    <font>
      <sz val="10"/>
      <color theme="1"/>
      <name val="Arial"/>
      <family val="2"/>
      <charset val="186"/>
    </font>
    <font>
      <sz val="11"/>
      <color theme="1"/>
      <name val="Arial"/>
      <family val="2"/>
      <charset val="186"/>
    </font>
    <font>
      <sz val="11"/>
      <name val="Calibri"/>
      <family val="2"/>
      <charset val="186"/>
      <scheme val="minor"/>
    </font>
    <font>
      <sz val="10"/>
      <color theme="1"/>
      <name val="Calibri"/>
      <family val="2"/>
      <charset val="186"/>
      <scheme val="minor"/>
    </font>
    <font>
      <sz val="10"/>
      <color theme="1"/>
      <name val="Arial"/>
      <family val="2"/>
    </font>
    <font>
      <sz val="10"/>
      <name val="Arial"/>
      <family val="2"/>
    </font>
    <font>
      <sz val="11"/>
      <color theme="1"/>
      <name val="Calibri"/>
      <family val="2"/>
    </font>
    <font>
      <sz val="11"/>
      <name val="Calibri"/>
      <family val="2"/>
    </font>
    <font>
      <b/>
      <sz val="10"/>
      <color theme="1"/>
      <name val="Arial"/>
      <family val="2"/>
    </font>
    <font>
      <b/>
      <sz val="10"/>
      <name val="Arial"/>
      <family val="2"/>
    </font>
    <font>
      <b/>
      <sz val="10"/>
      <color rgb="FF000000"/>
      <name val="Arial"/>
    </font>
    <font>
      <b/>
      <sz val="10"/>
      <color rgb="FF000000"/>
      <name val="Arial"/>
      <family val="2"/>
      <charset val="186"/>
    </font>
    <font>
      <sz val="10"/>
      <color rgb="FF000000"/>
      <name val="Arial"/>
      <family val="2"/>
    </font>
    <font>
      <sz val="11"/>
      <color rgb="FF000000"/>
      <name val="Calibri"/>
      <family val="2"/>
    </font>
    <font>
      <sz val="11"/>
      <color rgb="FF000000"/>
      <name val="Calibri"/>
      <family val="2"/>
      <charset val="186"/>
      <scheme val="minor"/>
    </font>
    <font>
      <b/>
      <sz val="10"/>
      <color rgb="FF000000"/>
      <name val="Arial"/>
      <family val="2"/>
    </font>
    <font>
      <sz val="11"/>
      <name val="Calibri"/>
      <family val="2"/>
      <charset val="186"/>
    </font>
    <font>
      <b/>
      <sz val="11"/>
      <name val="Calibri"/>
      <family val="2"/>
      <charset val="186"/>
    </font>
  </fonts>
  <fills count="4">
    <fill>
      <patternFill patternType="none"/>
    </fill>
    <fill>
      <patternFill patternType="gray125"/>
    </fill>
    <fill>
      <patternFill patternType="solid">
        <fgColor theme="0"/>
        <bgColor indexed="64"/>
      </patternFill>
    </fill>
    <fill>
      <patternFill patternType="solid">
        <fgColor theme="0"/>
        <bgColor theme="0"/>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indexed="64"/>
      </right>
      <top/>
      <bottom style="thin">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s>
  <cellStyleXfs count="50">
    <xf numFmtId="0" fontId="0" fillId="0" borderId="0"/>
    <xf numFmtId="165" fontId="9" fillId="0" borderId="0" applyFont="0" applyFill="0" applyBorder="0" applyAlignment="0" applyProtection="0"/>
    <xf numFmtId="43" fontId="4" fillId="0" borderId="0" applyFont="0" applyFill="0" applyBorder="0" applyAlignment="0" applyProtection="0"/>
    <xf numFmtId="164" fontId="1" fillId="0" borderId="0" applyFont="0" applyFill="0" applyBorder="0" applyAlignment="0" applyProtection="0"/>
    <xf numFmtId="0" fontId="8" fillId="0" borderId="0"/>
    <xf numFmtId="0" fontId="1" fillId="0" borderId="0"/>
    <xf numFmtId="0" fontId="1" fillId="0" borderId="0"/>
    <xf numFmtId="0" fontId="8" fillId="0" borderId="0"/>
    <xf numFmtId="0" fontId="1" fillId="0" borderId="0"/>
    <xf numFmtId="0" fontId="9" fillId="0" borderId="0" applyNumberFormat="0" applyFont="0" applyBorder="0" applyProtection="0"/>
    <xf numFmtId="0" fontId="1" fillId="0" borderId="0"/>
    <xf numFmtId="0" fontId="9" fillId="0" borderId="0" applyNumberFormat="0" applyFont="0" applyBorder="0" applyProtection="0"/>
    <xf numFmtId="0" fontId="8" fillId="0" borderId="0"/>
    <xf numFmtId="0" fontId="10" fillId="0" borderId="0" applyNumberFormat="0" applyBorder="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1" fillId="0" borderId="0" applyFont="0" applyFill="0" applyAlignment="0" applyProtection="0"/>
    <xf numFmtId="9" fontId="9"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0" fontId="5" fillId="0" borderId="0"/>
    <xf numFmtId="0" fontId="11" fillId="0" borderId="0" applyNumberFormat="0" applyBorder="0" applyProtection="0"/>
  </cellStyleXfs>
  <cellXfs count="180">
    <xf numFmtId="0" fontId="0" fillId="0" borderId="0" xfId="0"/>
    <xf numFmtId="0" fontId="1" fillId="0" borderId="0" xfId="5"/>
    <xf numFmtId="1" fontId="1" fillId="0" borderId="0" xfId="5" applyNumberFormat="1" applyAlignment="1">
      <alignment horizontal="right"/>
    </xf>
    <xf numFmtId="1" fontId="2" fillId="0" borderId="1" xfId="5" applyNumberFormat="1" applyFont="1" applyBorder="1" applyAlignment="1">
      <alignment horizontal="center" wrapText="1"/>
    </xf>
    <xf numFmtId="1" fontId="2" fillId="0" borderId="0" xfId="5" applyNumberFormat="1" applyFont="1" applyAlignment="1">
      <alignment horizontal="right"/>
    </xf>
    <xf numFmtId="1" fontId="2" fillId="0" borderId="0" xfId="5" applyNumberFormat="1" applyFont="1" applyAlignment="1">
      <alignment horizontal="center" wrapText="1"/>
    </xf>
    <xf numFmtId="1" fontId="2" fillId="0" borderId="0" xfId="3" applyNumberFormat="1" applyFont="1" applyFill="1" applyBorder="1" applyAlignment="1"/>
    <xf numFmtId="1" fontId="1" fillId="0" borderId="0" xfId="5" applyNumberFormat="1"/>
    <xf numFmtId="1" fontId="2" fillId="0" borderId="0" xfId="5" applyNumberFormat="1" applyFont="1"/>
    <xf numFmtId="1" fontId="1" fillId="0" borderId="0" xfId="5" applyNumberFormat="1" applyAlignment="1">
      <alignment wrapText="1"/>
    </xf>
    <xf numFmtId="1" fontId="2" fillId="0" borderId="0" xfId="5" applyNumberFormat="1" applyFont="1" applyAlignment="1">
      <alignment wrapText="1"/>
    </xf>
    <xf numFmtId="1" fontId="2" fillId="0" borderId="1" xfId="5" applyNumberFormat="1" applyFont="1" applyBorder="1" applyAlignment="1">
      <alignment horizontal="center" vertical="center" wrapText="1"/>
    </xf>
    <xf numFmtId="1" fontId="1" fillId="0" borderId="0" xfId="5" applyNumberFormat="1" applyAlignment="1">
      <alignment horizontal="center" vertical="center" wrapText="1"/>
    </xf>
    <xf numFmtId="1" fontId="1" fillId="0" borderId="0" xfId="5" applyNumberFormat="1" applyAlignment="1">
      <alignment horizontal="center"/>
    </xf>
    <xf numFmtId="1" fontId="2" fillId="0" borderId="1" xfId="5" applyNumberFormat="1" applyFont="1" applyBorder="1" applyAlignment="1">
      <alignment vertical="top" wrapText="1"/>
    </xf>
    <xf numFmtId="1" fontId="2" fillId="0" borderId="1" xfId="5" applyNumberFormat="1" applyFont="1" applyBorder="1" applyAlignment="1">
      <alignment horizontal="left" vertical="top"/>
    </xf>
    <xf numFmtId="1" fontId="2" fillId="0" borderId="2" xfId="5" applyNumberFormat="1" applyFont="1" applyBorder="1" applyAlignment="1">
      <alignment horizontal="left" vertical="top" wrapText="1"/>
    </xf>
    <xf numFmtId="1" fontId="2" fillId="0" borderId="0" xfId="5" applyNumberFormat="1" applyFont="1" applyAlignment="1">
      <alignment horizontal="right" vertical="top" wrapText="1"/>
    </xf>
    <xf numFmtId="1" fontId="2" fillId="0" borderId="1" xfId="5" applyNumberFormat="1" applyFont="1" applyBorder="1" applyAlignment="1">
      <alignment horizontal="right" vertical="top" wrapText="1"/>
    </xf>
    <xf numFmtId="1" fontId="1" fillId="0" borderId="1" xfId="5" applyNumberFormat="1" applyBorder="1" applyAlignment="1">
      <alignment wrapText="1"/>
    </xf>
    <xf numFmtId="1" fontId="2" fillId="0" borderId="2" xfId="5" applyNumberFormat="1" applyFont="1" applyBorder="1" applyAlignment="1">
      <alignment horizontal="center" wrapText="1"/>
    </xf>
    <xf numFmtId="1" fontId="13" fillId="0" borderId="0" xfId="5" applyNumberFormat="1" applyFont="1" applyAlignment="1">
      <alignment horizontal="right"/>
    </xf>
    <xf numFmtId="1" fontId="2" fillId="0" borderId="1" xfId="5" applyNumberFormat="1" applyFont="1" applyBorder="1" applyAlignment="1">
      <alignment horizontal="left"/>
    </xf>
    <xf numFmtId="1" fontId="2" fillId="0" borderId="1" xfId="5" applyNumberFormat="1" applyFont="1" applyBorder="1" applyAlignment="1">
      <alignment horizontal="left" vertical="top" wrapText="1" shrinkToFit="1"/>
    </xf>
    <xf numFmtId="1" fontId="1" fillId="0" borderId="1" xfId="5" applyNumberFormat="1" applyBorder="1" applyAlignment="1">
      <alignment horizontal="left"/>
    </xf>
    <xf numFmtId="1" fontId="1" fillId="0" borderId="1" xfId="5" applyNumberFormat="1" applyBorder="1" applyAlignment="1">
      <alignment horizontal="left" vertical="top" wrapText="1" indent="1" shrinkToFit="1"/>
    </xf>
    <xf numFmtId="1" fontId="1" fillId="0" borderId="1" xfId="5" applyNumberFormat="1" applyBorder="1" applyAlignment="1">
      <alignment horizontal="left" vertical="top" wrapText="1" indent="1"/>
    </xf>
    <xf numFmtId="1" fontId="3" fillId="0" borderId="0" xfId="5" applyNumberFormat="1" applyFont="1"/>
    <xf numFmtId="1" fontId="2" fillId="0" borderId="0" xfId="5" applyNumberFormat="1" applyFont="1" applyAlignment="1">
      <alignment horizontal="center"/>
    </xf>
    <xf numFmtId="1" fontId="2" fillId="2" borderId="0" xfId="5" applyNumberFormat="1" applyFont="1" applyFill="1"/>
    <xf numFmtId="0" fontId="1" fillId="2" borderId="0" xfId="5" applyFill="1"/>
    <xf numFmtId="1" fontId="2" fillId="0" borderId="0" xfId="0" applyNumberFormat="1" applyFont="1" applyAlignment="1">
      <alignment horizontal="center" vertical="center" textRotation="90" wrapText="1"/>
    </xf>
    <xf numFmtId="1" fontId="2" fillId="0" borderId="3" xfId="3" applyNumberFormat="1" applyFont="1" applyBorder="1" applyAlignment="1">
      <alignment horizontal="center"/>
    </xf>
    <xf numFmtId="0" fontId="2" fillId="0" borderId="0" xfId="5" applyFont="1"/>
    <xf numFmtId="0" fontId="2" fillId="0" borderId="0" xfId="0" applyFont="1" applyAlignment="1">
      <alignment wrapText="1"/>
    </xf>
    <xf numFmtId="3" fontId="1" fillId="0" borderId="0" xfId="0" applyNumberFormat="1" applyFont="1" applyAlignment="1">
      <alignment horizontal="right"/>
    </xf>
    <xf numFmtId="0" fontId="1" fillId="0" borderId="0" xfId="0" applyFont="1" applyAlignment="1">
      <alignment wrapText="1"/>
    </xf>
    <xf numFmtId="0" fontId="1" fillId="0" borderId="0" xfId="0" applyFont="1"/>
    <xf numFmtId="0" fontId="13" fillId="0" borderId="2" xfId="0" applyFont="1" applyBorder="1" applyAlignment="1">
      <alignment horizontal="center" vertical="center" wrapText="1"/>
    </xf>
    <xf numFmtId="49" fontId="2" fillId="0" borderId="0" xfId="0" applyNumberFormat="1" applyFont="1" applyAlignment="1">
      <alignment horizontal="left" vertical="top"/>
    </xf>
    <xf numFmtId="49" fontId="1" fillId="0" borderId="0" xfId="0" applyNumberFormat="1" applyFont="1" applyAlignment="1">
      <alignment horizontal="left" vertical="top"/>
    </xf>
    <xf numFmtId="0" fontId="1" fillId="0" borderId="0" xfId="0" applyFont="1" applyAlignment="1">
      <alignment horizontal="left" vertical="top" wrapText="1"/>
    </xf>
    <xf numFmtId="0" fontId="15" fillId="0" borderId="0" xfId="0" applyFont="1"/>
    <xf numFmtId="1" fontId="2" fillId="0" borderId="1" xfId="3" applyNumberFormat="1" applyFont="1" applyBorder="1" applyAlignment="1">
      <alignment horizontal="center"/>
    </xf>
    <xf numFmtId="166" fontId="2" fillId="2" borderId="0" xfId="5" applyNumberFormat="1" applyFont="1" applyFill="1" applyAlignment="1">
      <alignment horizontal="right"/>
    </xf>
    <xf numFmtId="0" fontId="16" fillId="2" borderId="0" xfId="0" applyFont="1" applyFill="1" applyAlignment="1">
      <alignment horizontal="center" vertical="center" textRotation="90" wrapText="1"/>
    </xf>
    <xf numFmtId="1" fontId="2" fillId="0" borderId="4" xfId="5" applyNumberFormat="1" applyFont="1" applyBorder="1" applyAlignment="1">
      <alignment horizontal="left" vertical="top" wrapText="1"/>
    </xf>
    <xf numFmtId="1" fontId="2" fillId="0" borderId="5" xfId="5" applyNumberFormat="1" applyFont="1" applyBorder="1" applyAlignment="1">
      <alignment horizontal="left" vertical="top"/>
    </xf>
    <xf numFmtId="1" fontId="2" fillId="0" borderId="8" xfId="5" applyNumberFormat="1" applyFont="1" applyBorder="1" applyAlignment="1">
      <alignment horizontal="left" vertical="top"/>
    </xf>
    <xf numFmtId="1" fontId="2" fillId="0" borderId="9" xfId="5" applyNumberFormat="1" applyFont="1" applyBorder="1" applyAlignment="1">
      <alignment horizontal="left" vertical="top" wrapText="1"/>
    </xf>
    <xf numFmtId="1" fontId="2" fillId="0" borderId="0" xfId="5" applyNumberFormat="1" applyFont="1" applyAlignment="1">
      <alignment horizontal="left" vertical="top"/>
    </xf>
    <xf numFmtId="0" fontId="17" fillId="0" borderId="0" xfId="0" applyFont="1"/>
    <xf numFmtId="0" fontId="14" fillId="0" borderId="0" xfId="0" applyFont="1"/>
    <xf numFmtId="1" fontId="2" fillId="0" borderId="0" xfId="3" applyNumberFormat="1" applyFont="1" applyBorder="1" applyAlignment="1">
      <alignment horizontal="center" wrapText="1"/>
    </xf>
    <xf numFmtId="0" fontId="13" fillId="0" borderId="0" xfId="0" applyFont="1" applyAlignment="1">
      <alignment horizontal="center" wrapText="1"/>
    </xf>
    <xf numFmtId="0" fontId="0" fillId="0" borderId="0" xfId="0" applyAlignment="1">
      <alignment vertical="center"/>
    </xf>
    <xf numFmtId="1" fontId="2" fillId="0" borderId="0" xfId="5" applyNumberFormat="1" applyFont="1" applyAlignment="1">
      <alignment vertical="center"/>
    </xf>
    <xf numFmtId="1" fontId="2" fillId="0" borderId="0" xfId="5" applyNumberFormat="1" applyFont="1" applyAlignment="1">
      <alignment vertical="center" wrapText="1"/>
    </xf>
    <xf numFmtId="4" fontId="2" fillId="2" borderId="5" xfId="5" applyNumberFormat="1" applyFont="1" applyFill="1" applyBorder="1" applyAlignment="1">
      <alignment horizontal="right"/>
    </xf>
    <xf numFmtId="0" fontId="13" fillId="0" borderId="0" xfId="0" applyFont="1" applyAlignment="1">
      <alignment horizontal="right"/>
    </xf>
    <xf numFmtId="1" fontId="1" fillId="0" borderId="0" xfId="5" applyNumberFormat="1" applyAlignment="1">
      <alignment horizontal="right" vertical="center"/>
    </xf>
    <xf numFmtId="0" fontId="14" fillId="0" borderId="0" xfId="0" applyFont="1" applyAlignment="1">
      <alignment horizontal="right"/>
    </xf>
    <xf numFmtId="0" fontId="1" fillId="0" borderId="0" xfId="5" applyAlignment="1">
      <alignment horizontal="right"/>
    </xf>
    <xf numFmtId="0" fontId="18" fillId="0" borderId="0" xfId="0" applyFont="1"/>
    <xf numFmtId="1" fontId="18" fillId="0" borderId="0" xfId="0" applyNumberFormat="1" applyFont="1"/>
    <xf numFmtId="49" fontId="18" fillId="0" borderId="14" xfId="0" applyNumberFormat="1" applyFont="1" applyBorder="1" applyAlignment="1">
      <alignment vertical="top"/>
    </xf>
    <xf numFmtId="49" fontId="18" fillId="0" borderId="14" xfId="0" applyNumberFormat="1" applyFont="1" applyBorder="1"/>
    <xf numFmtId="49" fontId="18" fillId="0" borderId="15" xfId="0" applyNumberFormat="1" applyFont="1" applyBorder="1" applyAlignment="1">
      <alignment vertical="top"/>
    </xf>
    <xf numFmtId="49" fontId="18" fillId="0" borderId="16" xfId="0" applyNumberFormat="1" applyFont="1" applyBorder="1" applyAlignment="1">
      <alignment vertical="top"/>
    </xf>
    <xf numFmtId="49" fontId="18" fillId="0" borderId="1" xfId="0" applyNumberFormat="1" applyFont="1" applyBorder="1" applyAlignment="1">
      <alignment vertical="top"/>
    </xf>
    <xf numFmtId="49" fontId="18" fillId="0" borderId="17" xfId="0" applyNumberFormat="1" applyFont="1" applyBorder="1" applyAlignment="1">
      <alignment vertical="top" wrapText="1"/>
    </xf>
    <xf numFmtId="1" fontId="19" fillId="0" borderId="17" xfId="0" applyNumberFormat="1" applyFont="1" applyBorder="1" applyAlignment="1">
      <alignment vertical="top" wrapText="1"/>
    </xf>
    <xf numFmtId="49" fontId="20" fillId="0" borderId="14" xfId="0" applyNumberFormat="1" applyFont="1" applyBorder="1"/>
    <xf numFmtId="1" fontId="19" fillId="3" borderId="17" xfId="0" applyNumberFormat="1" applyFont="1" applyFill="1" applyBorder="1" applyAlignment="1">
      <alignment vertical="top" wrapText="1"/>
    </xf>
    <xf numFmtId="49" fontId="18" fillId="0" borderId="17" xfId="0" applyNumberFormat="1" applyFont="1" applyBorder="1" applyAlignment="1">
      <alignment horizontal="left" vertical="center" wrapText="1"/>
    </xf>
    <xf numFmtId="49" fontId="19" fillId="0" borderId="15" xfId="0" applyNumberFormat="1" applyFont="1" applyBorder="1" applyAlignment="1">
      <alignment vertical="top" wrapText="1"/>
    </xf>
    <xf numFmtId="0" fontId="19" fillId="0" borderId="14" xfId="0" applyFont="1" applyBorder="1" applyAlignment="1">
      <alignment horizontal="left" vertical="center" wrapText="1"/>
    </xf>
    <xf numFmtId="0" fontId="19" fillId="0" borderId="15" xfId="0" applyFont="1" applyBorder="1" applyAlignment="1">
      <alignment horizontal="left" vertical="top" wrapText="1"/>
    </xf>
    <xf numFmtId="0" fontId="19" fillId="0" borderId="14" xfId="0" applyFont="1" applyBorder="1" applyAlignment="1">
      <alignment wrapText="1"/>
    </xf>
    <xf numFmtId="49" fontId="18" fillId="0" borderId="2" xfId="0" applyNumberFormat="1" applyFont="1" applyBorder="1" applyAlignment="1">
      <alignment vertical="top"/>
    </xf>
    <xf numFmtId="49" fontId="18" fillId="0" borderId="20" xfId="0" applyNumberFormat="1" applyFont="1" applyBorder="1" applyAlignment="1">
      <alignment vertical="top"/>
    </xf>
    <xf numFmtId="0" fontId="19" fillId="0" borderId="21" xfId="0" applyFont="1" applyBorder="1" applyAlignment="1">
      <alignment horizontal="left" vertical="center"/>
    </xf>
    <xf numFmtId="1" fontId="19" fillId="0" borderId="16" xfId="0" applyNumberFormat="1" applyFont="1" applyBorder="1" applyAlignment="1">
      <alignment vertical="top" wrapText="1"/>
    </xf>
    <xf numFmtId="166" fontId="22" fillId="0" borderId="14" xfId="0" applyNumberFormat="1" applyFont="1" applyBorder="1"/>
    <xf numFmtId="166" fontId="23" fillId="0" borderId="14" xfId="0" applyNumberFormat="1" applyFont="1" applyBorder="1"/>
    <xf numFmtId="166" fontId="19" fillId="0" borderId="14" xfId="0" applyNumberFormat="1" applyFont="1" applyBorder="1" applyAlignment="1">
      <alignment wrapText="1"/>
    </xf>
    <xf numFmtId="166" fontId="18" fillId="0" borderId="14" xfId="0" applyNumberFormat="1" applyFont="1" applyBorder="1" applyAlignment="1">
      <alignment wrapText="1"/>
    </xf>
    <xf numFmtId="166" fontId="18" fillId="3" borderId="14" xfId="0" applyNumberFormat="1" applyFont="1" applyFill="1" applyBorder="1" applyAlignment="1">
      <alignment horizontal="right"/>
    </xf>
    <xf numFmtId="1" fontId="25" fillId="2" borderId="0" xfId="5" applyNumberFormat="1" applyFont="1" applyFill="1"/>
    <xf numFmtId="0" fontId="9" fillId="0" borderId="0" xfId="5" applyFont="1"/>
    <xf numFmtId="0" fontId="26" fillId="0" borderId="0" xfId="0" applyFont="1"/>
    <xf numFmtId="1" fontId="26" fillId="0" borderId="0" xfId="0" applyNumberFormat="1" applyFont="1"/>
    <xf numFmtId="0" fontId="24" fillId="0" borderId="2" xfId="0" applyFont="1" applyBorder="1" applyAlignment="1">
      <alignment horizontal="center" vertical="center" wrapText="1"/>
    </xf>
    <xf numFmtId="1" fontId="25" fillId="0" borderId="0" xfId="3" applyNumberFormat="1" applyFont="1" applyBorder="1" applyAlignment="1">
      <alignment horizontal="center" wrapText="1"/>
    </xf>
    <xf numFmtId="0" fontId="25" fillId="0" borderId="2" xfId="0" applyFont="1" applyBorder="1" applyAlignment="1">
      <alignment horizontal="center" vertical="center" wrapText="1"/>
    </xf>
    <xf numFmtId="0" fontId="28" fillId="0" borderId="14" xfId="0" applyFont="1" applyBorder="1"/>
    <xf numFmtId="0" fontId="12" fillId="0" borderId="3" xfId="0" applyFont="1" applyBorder="1" applyAlignment="1">
      <alignment wrapText="1"/>
    </xf>
    <xf numFmtId="0" fontId="19" fillId="0" borderId="0" xfId="0" applyFont="1" applyAlignment="1">
      <alignment horizontal="left" vertical="center"/>
    </xf>
    <xf numFmtId="0" fontId="19" fillId="0" borderId="18" xfId="0" applyFont="1" applyBorder="1" applyAlignment="1">
      <alignment wrapText="1"/>
    </xf>
    <xf numFmtId="1" fontId="19" fillId="0" borderId="22" xfId="0" applyNumberFormat="1" applyFont="1" applyBorder="1" applyAlignment="1">
      <alignment vertical="top" wrapText="1"/>
    </xf>
    <xf numFmtId="1" fontId="19" fillId="3" borderId="19" xfId="0" applyNumberFormat="1" applyFont="1" applyFill="1" applyBorder="1" applyAlignment="1">
      <alignment vertical="top" wrapText="1"/>
    </xf>
    <xf numFmtId="1" fontId="19" fillId="0" borderId="19" xfId="0" applyNumberFormat="1" applyFont="1" applyBorder="1" applyAlignment="1">
      <alignment vertical="top" wrapText="1"/>
    </xf>
    <xf numFmtId="2" fontId="12" fillId="0" borderId="24" xfId="0" applyNumberFormat="1" applyFont="1" applyBorder="1"/>
    <xf numFmtId="0" fontId="24" fillId="0" borderId="17" xfId="0" applyFont="1" applyBorder="1" applyAlignment="1">
      <alignment horizontal="center" vertical="center" wrapText="1"/>
    </xf>
    <xf numFmtId="166" fontId="2" fillId="0" borderId="0" xfId="5" applyNumberFormat="1" applyFont="1" applyAlignment="1">
      <alignment horizontal="right"/>
    </xf>
    <xf numFmtId="1" fontId="25" fillId="0" borderId="14" xfId="5" applyNumberFormat="1" applyFont="1" applyBorder="1" applyAlignment="1">
      <alignment horizontal="center" vertical="center" wrapText="1"/>
    </xf>
    <xf numFmtId="1" fontId="2" fillId="0" borderId="1" xfId="5" applyNumberFormat="1" applyFont="1" applyBorder="1" applyAlignment="1">
      <alignment horizontal="center" vertical="center" wrapText="1"/>
    </xf>
    <xf numFmtId="1" fontId="2" fillId="0" borderId="0" xfId="5" applyNumberFormat="1" applyFont="1" applyAlignment="1">
      <alignment horizontal="center" wrapText="1"/>
    </xf>
    <xf numFmtId="1" fontId="2" fillId="2" borderId="1" xfId="5" applyNumberFormat="1" applyFont="1" applyFill="1" applyBorder="1" applyAlignment="1">
      <alignment horizontal="left" vertical="top" wrapText="1"/>
    </xf>
    <xf numFmtId="1" fontId="2" fillId="0" borderId="1" xfId="5" applyNumberFormat="1" applyFont="1" applyBorder="1" applyAlignment="1">
      <alignment horizontal="left" vertical="top" wrapText="1"/>
    </xf>
    <xf numFmtId="0" fontId="12" fillId="0" borderId="2" xfId="0" applyFont="1" applyBorder="1" applyAlignment="1">
      <alignment horizontal="center" vertical="center"/>
    </xf>
    <xf numFmtId="1" fontId="2" fillId="2" borderId="7" xfId="0" applyNumberFormat="1" applyFont="1" applyFill="1" applyBorder="1" applyAlignment="1">
      <alignment horizontal="center" vertical="center" textRotation="90" wrapText="1"/>
    </xf>
    <xf numFmtId="1" fontId="2" fillId="2" borderId="10" xfId="0" applyNumberFormat="1" applyFont="1" applyFill="1" applyBorder="1" applyAlignment="1">
      <alignment horizontal="center" vertical="center" textRotation="90" wrapText="1"/>
    </xf>
    <xf numFmtId="1" fontId="2" fillId="2" borderId="5" xfId="0" applyNumberFormat="1" applyFont="1" applyFill="1" applyBorder="1" applyAlignment="1">
      <alignment horizontal="center" vertical="center" textRotation="90" wrapText="1"/>
    </xf>
    <xf numFmtId="1" fontId="2" fillId="0" borderId="7" xfId="5" applyNumberFormat="1" applyFont="1" applyBorder="1" applyAlignment="1">
      <alignment horizontal="center" vertical="center" wrapText="1"/>
    </xf>
    <xf numFmtId="1" fontId="2" fillId="0" borderId="5" xfId="5" applyNumberFormat="1" applyFont="1" applyBorder="1" applyAlignment="1">
      <alignment horizontal="center" vertical="center" wrapText="1"/>
    </xf>
    <xf numFmtId="49" fontId="2" fillId="0" borderId="7" xfId="5" applyNumberFormat="1" applyFont="1" applyBorder="1" applyAlignment="1">
      <alignment horizontal="center" vertical="center" wrapText="1"/>
    </xf>
    <xf numFmtId="49" fontId="2" fillId="0" borderId="10" xfId="5" applyNumberFormat="1" applyFont="1" applyBorder="1" applyAlignment="1">
      <alignment horizontal="center" vertical="center" wrapText="1"/>
    </xf>
    <xf numFmtId="49" fontId="2" fillId="0" borderId="5" xfId="5" applyNumberFormat="1" applyFont="1" applyBorder="1" applyAlignment="1">
      <alignment horizontal="center" vertical="center" wrapText="1"/>
    </xf>
    <xf numFmtId="1" fontId="2" fillId="0" borderId="7" xfId="5" applyNumberFormat="1" applyFont="1" applyBorder="1" applyAlignment="1">
      <alignment horizontal="left" vertical="top" wrapText="1"/>
    </xf>
    <xf numFmtId="1" fontId="2" fillId="0" borderId="10" xfId="5" applyNumberFormat="1" applyFont="1" applyBorder="1" applyAlignment="1">
      <alignment horizontal="left" vertical="top" wrapText="1"/>
    </xf>
    <xf numFmtId="1" fontId="2" fillId="0" borderId="5" xfId="5" applyNumberFormat="1" applyFont="1" applyBorder="1" applyAlignment="1">
      <alignment horizontal="left" vertical="top" wrapText="1"/>
    </xf>
    <xf numFmtId="1" fontId="1" fillId="0" borderId="2" xfId="5" applyNumberFormat="1" applyBorder="1" applyAlignment="1">
      <alignment horizontal="center" vertical="center" wrapText="1"/>
    </xf>
    <xf numFmtId="1" fontId="1" fillId="0" borderId="3" xfId="5" applyNumberFormat="1" applyBorder="1" applyAlignment="1">
      <alignment horizontal="center" vertical="center" wrapText="1"/>
    </xf>
    <xf numFmtId="1" fontId="1" fillId="2" borderId="6" xfId="5" applyNumberFormat="1" applyFill="1" applyBorder="1" applyAlignment="1">
      <alignment horizontal="center" vertical="center" wrapText="1"/>
    </xf>
    <xf numFmtId="1" fontId="1" fillId="2" borderId="11" xfId="5" applyNumberFormat="1" applyFill="1" applyBorder="1" applyAlignment="1">
      <alignment horizontal="center" vertical="center" wrapText="1"/>
    </xf>
    <xf numFmtId="1" fontId="1" fillId="2" borderId="12" xfId="5" applyNumberFormat="1" applyFill="1" applyBorder="1" applyAlignment="1">
      <alignment horizontal="center" vertical="center" wrapText="1"/>
    </xf>
    <xf numFmtId="1" fontId="1" fillId="2" borderId="13" xfId="5" applyNumberFormat="1" applyFill="1" applyBorder="1" applyAlignment="1">
      <alignment horizontal="center" vertical="center" wrapText="1"/>
    </xf>
    <xf numFmtId="0" fontId="12" fillId="0" borderId="11" xfId="0" applyFont="1" applyBorder="1" applyAlignment="1">
      <alignment horizontal="center" vertical="center"/>
    </xf>
    <xf numFmtId="0" fontId="12" fillId="0" borderId="23" xfId="0" applyFont="1" applyBorder="1" applyAlignment="1">
      <alignment horizontal="center" vertical="center"/>
    </xf>
    <xf numFmtId="1" fontId="25" fillId="0" borderId="14" xfId="5" applyNumberFormat="1" applyFont="1" applyBorder="1" applyAlignment="1">
      <alignment horizontal="center" vertical="center" wrapText="1"/>
    </xf>
    <xf numFmtId="0" fontId="22" fillId="0" borderId="1" xfId="0" applyFont="1" applyBorder="1" applyAlignment="1">
      <alignment horizontal="center" vertical="center" wrapText="1"/>
    </xf>
    <xf numFmtId="0" fontId="22" fillId="0" borderId="18"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28" xfId="0" applyFont="1" applyBorder="1" applyAlignment="1">
      <alignment horizontal="center" vertical="center" wrapText="1"/>
    </xf>
    <xf numFmtId="1" fontId="25" fillId="0" borderId="29" xfId="0" applyNumberFormat="1" applyFont="1" applyBorder="1" applyAlignment="1">
      <alignment horizontal="center" vertical="center" wrapText="1"/>
    </xf>
    <xf numFmtId="1" fontId="2" fillId="0" borderId="14" xfId="0" applyNumberFormat="1" applyFont="1" applyBorder="1" applyAlignment="1">
      <alignment horizontal="center" vertical="center" wrapText="1"/>
    </xf>
    <xf numFmtId="1" fontId="2" fillId="0" borderId="27" xfId="0" applyNumberFormat="1" applyFont="1" applyBorder="1" applyAlignment="1">
      <alignment horizontal="center" vertical="center" wrapText="1"/>
    </xf>
    <xf numFmtId="1" fontId="25" fillId="0" borderId="30" xfId="0" applyNumberFormat="1" applyFont="1" applyBorder="1" applyAlignment="1">
      <alignment horizontal="center" vertical="center" wrapText="1"/>
    </xf>
    <xf numFmtId="2" fontId="30" fillId="0" borderId="3" xfId="0" applyNumberFormat="1" applyFont="1" applyBorder="1"/>
    <xf numFmtId="0" fontId="25" fillId="0" borderId="27" xfId="0" applyFont="1" applyBorder="1" applyAlignment="1">
      <alignment horizontal="center" wrapText="1"/>
    </xf>
    <xf numFmtId="4" fontId="20" fillId="0" borderId="14" xfId="0" applyNumberFormat="1" applyFont="1" applyFill="1" applyBorder="1"/>
    <xf numFmtId="2" fontId="30" fillId="0" borderId="1" xfId="0" applyNumberFormat="1" applyFont="1" applyFill="1" applyBorder="1"/>
    <xf numFmtId="4" fontId="27" fillId="0" borderId="14" xfId="0" applyNumberFormat="1" applyFont="1" applyFill="1" applyBorder="1"/>
    <xf numFmtId="2" fontId="30" fillId="0" borderId="7" xfId="0" applyNumberFormat="1" applyFont="1" applyFill="1" applyBorder="1"/>
    <xf numFmtId="2" fontId="30" fillId="0" borderId="14" xfId="0" applyNumberFormat="1" applyFont="1" applyFill="1" applyBorder="1"/>
    <xf numFmtId="2" fontId="27" fillId="0" borderId="14" xfId="0" applyNumberFormat="1" applyFont="1" applyFill="1" applyBorder="1"/>
    <xf numFmtId="2" fontId="30" fillId="0" borderId="22" xfId="0" applyNumberFormat="1" applyFont="1" applyFill="1" applyBorder="1"/>
    <xf numFmtId="2" fontId="21" fillId="0" borderId="17" xfId="0" applyNumberFormat="1" applyFont="1" applyFill="1" applyBorder="1"/>
    <xf numFmtId="2" fontId="0" fillId="0" borderId="3" xfId="0" applyNumberFormat="1" applyBorder="1"/>
    <xf numFmtId="2" fontId="20" fillId="0" borderId="14" xfId="0" applyNumberFormat="1" applyFont="1" applyBorder="1"/>
    <xf numFmtId="2" fontId="0" fillId="0" borderId="14" xfId="0" applyNumberFormat="1" applyBorder="1"/>
    <xf numFmtId="2" fontId="0" fillId="0" borderId="17" xfId="0" applyNumberFormat="1" applyBorder="1"/>
    <xf numFmtId="166" fontId="22" fillId="2" borderId="14" xfId="0" applyNumberFormat="1" applyFont="1" applyFill="1" applyBorder="1"/>
    <xf numFmtId="166" fontId="23" fillId="2" borderId="14" xfId="0" applyNumberFormat="1" applyFont="1" applyFill="1" applyBorder="1"/>
    <xf numFmtId="166" fontId="23" fillId="0" borderId="14" xfId="0" applyNumberFormat="1" applyFont="1" applyBorder="1" applyAlignment="1">
      <alignment horizontal="right"/>
    </xf>
    <xf numFmtId="166" fontId="22" fillId="0" borderId="14" xfId="0" applyNumberFormat="1" applyFont="1" applyBorder="1" applyAlignment="1">
      <alignment horizontal="right"/>
    </xf>
    <xf numFmtId="166" fontId="18" fillId="2" borderId="14" xfId="0" applyNumberFormat="1" applyFont="1" applyFill="1" applyBorder="1" applyAlignment="1">
      <alignment wrapText="1"/>
    </xf>
    <xf numFmtId="166" fontId="18" fillId="0" borderId="14" xfId="0" applyNumberFormat="1" applyFont="1" applyBorder="1" applyAlignment="1">
      <alignment horizontal="right"/>
    </xf>
    <xf numFmtId="2" fontId="27" fillId="0" borderId="14" xfId="0" applyNumberFormat="1" applyFont="1" applyBorder="1"/>
    <xf numFmtId="2" fontId="28" fillId="0" borderId="14" xfId="0" applyNumberFormat="1" applyFont="1" applyBorder="1"/>
    <xf numFmtId="4" fontId="21" fillId="0" borderId="17" xfId="0" applyNumberFormat="1" applyFont="1" applyFill="1" applyBorder="1"/>
    <xf numFmtId="2" fontId="0" fillId="0" borderId="27" xfId="0" applyNumberFormat="1" applyBorder="1"/>
    <xf numFmtId="2" fontId="27" fillId="2" borderId="17" xfId="0" applyNumberFormat="1" applyFont="1" applyFill="1" applyBorder="1"/>
    <xf numFmtId="2" fontId="12" fillId="0" borderId="31" xfId="0" applyNumberFormat="1" applyFont="1" applyBorder="1"/>
    <xf numFmtId="2" fontId="27" fillId="0" borderId="17" xfId="0" applyNumberFormat="1" applyFont="1" applyBorder="1"/>
    <xf numFmtId="2" fontId="12" fillId="0" borderId="25" xfId="0" applyNumberFormat="1" applyFont="1" applyBorder="1"/>
    <xf numFmtId="2" fontId="30" fillId="0" borderId="11" xfId="0" applyNumberFormat="1" applyFont="1" applyBorder="1"/>
    <xf numFmtId="2" fontId="22" fillId="0" borderId="26" xfId="0" applyNumberFormat="1" applyFont="1" applyBorder="1" applyAlignment="1">
      <alignment horizontal="right" vertical="top"/>
    </xf>
    <xf numFmtId="2" fontId="30" fillId="0" borderId="17" xfId="0" applyNumberFormat="1" applyFont="1" applyBorder="1"/>
    <xf numFmtId="2" fontId="2" fillId="0" borderId="26" xfId="5" applyNumberFormat="1" applyFont="1" applyBorder="1" applyAlignment="1">
      <alignment horizontal="right" vertical="top"/>
    </xf>
    <xf numFmtId="2" fontId="2" fillId="0" borderId="32" xfId="0" applyNumberFormat="1" applyFont="1" applyBorder="1" applyAlignment="1">
      <alignment horizontal="right" vertical="top"/>
    </xf>
    <xf numFmtId="2" fontId="2" fillId="2" borderId="5" xfId="5" applyNumberFormat="1" applyFont="1" applyFill="1" applyBorder="1" applyAlignment="1">
      <alignment horizontal="right"/>
    </xf>
    <xf numFmtId="2" fontId="1" fillId="0" borderId="0" xfId="5" applyNumberFormat="1"/>
    <xf numFmtId="2" fontId="30" fillId="0" borderId="6" xfId="0" applyNumberFormat="1" applyFont="1" applyFill="1" applyBorder="1"/>
    <xf numFmtId="2" fontId="30" fillId="0" borderId="18" xfId="0" applyNumberFormat="1" applyFont="1" applyFill="1" applyBorder="1"/>
    <xf numFmtId="4" fontId="27" fillId="0" borderId="19" xfId="0" applyNumberFormat="1" applyFont="1" applyFill="1" applyBorder="1"/>
    <xf numFmtId="2" fontId="12" fillId="0" borderId="33" xfId="0" applyNumberFormat="1" applyFont="1" applyBorder="1"/>
    <xf numFmtId="0" fontId="1" fillId="0" borderId="0" xfId="5" applyFill="1"/>
    <xf numFmtId="0" fontId="0" fillId="0" borderId="0" xfId="0" applyFill="1"/>
  </cellXfs>
  <cellStyles count="50">
    <cellStyle name="Comma 2" xfId="1" xr:uid="{7112D379-0E0E-474D-9828-0AAB70CA6E56}"/>
    <cellStyle name="Comma 3" xfId="2" xr:uid="{E468EBE5-3EE0-4833-87B1-17656E6AA827}"/>
    <cellStyle name="Koma 2" xfId="3" xr:uid="{FD88BA2C-C689-4BA1-B01B-817B438C54BB}"/>
    <cellStyle name="Normaallaad 2" xfId="4" xr:uid="{109109AA-7A85-47EF-9305-6260C8FDAE95}"/>
    <cellStyle name="Normaallaad 3" xfId="5" xr:uid="{59B4354C-DFCD-4FA2-A800-BB76DCE6DABA}"/>
    <cellStyle name="Normal" xfId="0" builtinId="0"/>
    <cellStyle name="Normal 10" xfId="6" xr:uid="{8995D420-6C4C-4249-AB65-304CB6405221}"/>
    <cellStyle name="Normal 11" xfId="7" xr:uid="{1165C22C-6FC3-49EA-90DD-8DA9BBD6E261}"/>
    <cellStyle name="Normal 2" xfId="8" xr:uid="{4D6FAB88-0799-48D4-8FC4-8392334BCC78}"/>
    <cellStyle name="Normal 2 2" xfId="9" xr:uid="{180A0BB4-29C5-45A2-B5F2-FC31FE59F832}"/>
    <cellStyle name="Normal 3" xfId="10" xr:uid="{B9243ACC-1ABC-4BB9-9274-8C438FFD7039}"/>
    <cellStyle name="Normal 3 2" xfId="11" xr:uid="{03E5D0BC-6EB6-453E-8742-BA594EF61C8D}"/>
    <cellStyle name="Normal 4" xfId="12" xr:uid="{DC2BD71E-9ED0-422C-B23D-8FD4F294121B}"/>
    <cellStyle name="Normal 4 2" xfId="13" xr:uid="{14950B94-4DE1-4B3B-B9C5-1E37DFAFDB2D}"/>
    <cellStyle name="Normal 4 3" xfId="14" xr:uid="{F464DF29-585A-414B-9843-A3303E08EEB5}"/>
    <cellStyle name="Normal 4 3 2" xfId="15" xr:uid="{C21C5D33-0A01-4E4E-AE8A-4C8B862A9A46}"/>
    <cellStyle name="Normal 4 3 2 2" xfId="16" xr:uid="{FBC4C79B-D6C7-4CEE-8E0E-8B1FB4C435D4}"/>
    <cellStyle name="Normal 4 3 3" xfId="17" xr:uid="{2544B674-DBDE-4757-A102-A0AC93F1AD64}"/>
    <cellStyle name="Normal 4 4" xfId="18" xr:uid="{C5E717A9-E7CA-43E0-AD45-781DACDE4F00}"/>
    <cellStyle name="Normal 4 4 2" xfId="19" xr:uid="{E8428DE2-868D-42D1-8B6C-0F9FDF01B3B4}"/>
    <cellStyle name="Normal 4 5" xfId="20" xr:uid="{1992A50C-406C-4772-9A6C-4DBC434B942F}"/>
    <cellStyle name="Normal 5" xfId="21" xr:uid="{6E17350B-9A40-4974-924C-F8AE8208D1E2}"/>
    <cellStyle name="Normal 6" xfId="22" xr:uid="{6519B1B5-EB5E-400B-83C1-55EBCBDA5709}"/>
    <cellStyle name="Normal 6 2" xfId="23" xr:uid="{81F9686C-C48C-4C97-B9A9-AAB2A5CBFD69}"/>
    <cellStyle name="Normal 6 2 2" xfId="24" xr:uid="{482891F3-E143-49C7-A5CF-89B90210D5F8}"/>
    <cellStyle name="Normal 6 2 2 2" xfId="25" xr:uid="{6AD66ACB-FA8E-464C-8AEE-BDDBC39673B1}"/>
    <cellStyle name="Normal 6 2 3" xfId="26" xr:uid="{9B6D24D6-4583-4A0F-AF11-D3DEBE26505E}"/>
    <cellStyle name="Normal 6 3" xfId="27" xr:uid="{0B377C81-B7B8-4EBE-8E59-25B0C37BBBDF}"/>
    <cellStyle name="Normal 6 3 2" xfId="28" xr:uid="{0B99491C-4145-44BF-AE55-1CFD20AAFB5D}"/>
    <cellStyle name="Normal 6 4" xfId="29" xr:uid="{3172037A-9CA9-4DEB-B4ED-2E140FC39307}"/>
    <cellStyle name="Normal 7" xfId="30" xr:uid="{BA4B5138-117B-428A-B68C-83ECEB9D5904}"/>
    <cellStyle name="Normal 7 2" xfId="31" xr:uid="{2D4723AD-17CB-4421-865E-ED8ED2D1658A}"/>
    <cellStyle name="Normal 8" xfId="32" xr:uid="{F5320BFB-7038-4037-B55F-2540B1B20B1C}"/>
    <cellStyle name="Normal 8 2" xfId="33" xr:uid="{207D8C50-F379-4A84-99EF-4645E8024EC1}"/>
    <cellStyle name="Normal 9" xfId="34" xr:uid="{5B71D1BC-EB9F-4A69-B3EA-326A39D1726F}"/>
    <cellStyle name="Normal 9 2" xfId="35" xr:uid="{F75C1765-E8F6-4697-8174-BFA1AAD0A2F0}"/>
    <cellStyle name="Percent 2" xfId="36" xr:uid="{BE77C608-B82E-4A72-A7AD-A5648251508E}"/>
    <cellStyle name="Percent 2 2" xfId="37" xr:uid="{A44BD970-746A-4D68-8F84-67F13B29FC5E}"/>
    <cellStyle name="Percent 3" xfId="38" xr:uid="{29DAA8FA-56AC-446B-9ED5-55458776F80A}"/>
    <cellStyle name="Percent 3 2" xfId="39" xr:uid="{AA1F9416-E962-4968-B1D4-45D14B54115D}"/>
    <cellStyle name="Percent 3 3" xfId="40" xr:uid="{9F166859-5166-4827-8601-4BC73D060FF4}"/>
    <cellStyle name="Percent 3 3 2" xfId="41" xr:uid="{3379BE5E-2B64-4729-8BAB-71ADB6133A6D}"/>
    <cellStyle name="Percent 3 3 2 2" xfId="42" xr:uid="{554D4326-FB22-41F0-B474-FB49796FF4FE}"/>
    <cellStyle name="Percent 3 3 3" xfId="43" xr:uid="{DDEF2AA9-4A47-41D2-AFFB-81B3D28FC4EB}"/>
    <cellStyle name="Percent 3 4" xfId="44" xr:uid="{BCCDA006-368E-4372-BEC5-55802B99AFA7}"/>
    <cellStyle name="Percent 3 4 2" xfId="45" xr:uid="{76230F06-8D49-422E-83B9-04B1E151D749}"/>
    <cellStyle name="Percent 3 5" xfId="46" xr:uid="{CBE94379-08EB-4B83-B1EA-ACB7FABE78A6}"/>
    <cellStyle name="Percent 4" xfId="47" xr:uid="{D859601A-63CA-4EBC-9801-FD5A9C6000CD}"/>
    <cellStyle name="Style 1" xfId="48" xr:uid="{B4F75EED-256C-4A13-92EE-6ABED4B8F902}"/>
    <cellStyle name="Style 1 2" xfId="49" xr:uid="{2B7134F7-663C-4EF4-8033-57030DC012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704850</xdr:colOff>
      <xdr:row>0</xdr:row>
      <xdr:rowOff>0</xdr:rowOff>
    </xdr:from>
    <xdr:to>
      <xdr:col>4</xdr:col>
      <xdr:colOff>2924175</xdr:colOff>
      <xdr:row>4</xdr:row>
      <xdr:rowOff>28575</xdr:rowOff>
    </xdr:to>
    <xdr:pic>
      <xdr:nvPicPr>
        <xdr:cNvPr id="2112" name="Picture 2">
          <a:extLst>
            <a:ext uri="{FF2B5EF4-FFF2-40B4-BE49-F238E27FC236}">
              <a16:creationId xmlns:a16="http://schemas.microsoft.com/office/drawing/2014/main" id="{2FEF8FC2-C012-11DF-42CC-8534C3F955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0" y="0"/>
          <a:ext cx="22193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704850</xdr:colOff>
      <xdr:row>0</xdr:row>
      <xdr:rowOff>0</xdr:rowOff>
    </xdr:from>
    <xdr:to>
      <xdr:col>4</xdr:col>
      <xdr:colOff>2924175</xdr:colOff>
      <xdr:row>4</xdr:row>
      <xdr:rowOff>9525</xdr:rowOff>
    </xdr:to>
    <xdr:pic>
      <xdr:nvPicPr>
        <xdr:cNvPr id="2" name="Picture 2">
          <a:extLst>
            <a:ext uri="{FF2B5EF4-FFF2-40B4-BE49-F238E27FC236}">
              <a16:creationId xmlns:a16="http://schemas.microsoft.com/office/drawing/2014/main" id="{54A1932A-8B06-4A8B-BCF1-6F7B4BC70A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0" y="0"/>
          <a:ext cx="22193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94C43-EFA5-4EA2-9181-CA47AC74A260}">
  <sheetPr>
    <pageSetUpPr fitToPage="1"/>
  </sheetPr>
  <dimension ref="A1:P49"/>
  <sheetViews>
    <sheetView tabSelected="1" workbookViewId="0">
      <selection activeCell="L13" sqref="L13"/>
    </sheetView>
  </sheetViews>
  <sheetFormatPr defaultRowHeight="14.45"/>
  <cols>
    <col min="1" max="1" width="10.85546875" customWidth="1"/>
    <col min="2" max="2" width="5.140625" customWidth="1"/>
    <col min="3" max="3" width="29" customWidth="1"/>
    <col min="4" max="4" width="10.140625" bestFit="1" customWidth="1"/>
    <col min="5" max="5" width="44.85546875" style="42" customWidth="1"/>
    <col min="6" max="6" width="15.28515625" customWidth="1"/>
    <col min="7" max="7" width="12" customWidth="1"/>
    <col min="8" max="8" width="14" customWidth="1"/>
    <col min="9" max="9" width="11.7109375" bestFit="1" customWidth="1"/>
    <col min="10" max="10" width="11.85546875" customWidth="1"/>
    <col min="11" max="11" width="15.42578125" bestFit="1" customWidth="1"/>
  </cols>
  <sheetData>
    <row r="1" spans="1:15">
      <c r="A1" s="8" t="s">
        <v>0</v>
      </c>
      <c r="B1" s="1"/>
      <c r="C1" s="1"/>
      <c r="D1" s="1"/>
      <c r="E1" s="1"/>
      <c r="F1" s="1"/>
      <c r="G1" s="1"/>
      <c r="H1" s="1"/>
      <c r="I1" s="1"/>
      <c r="K1" t="s">
        <v>1</v>
      </c>
      <c r="L1" s="59"/>
      <c r="M1" s="1"/>
    </row>
    <row r="2" spans="1:15">
      <c r="A2" s="29"/>
      <c r="B2" s="30"/>
      <c r="C2" s="30"/>
      <c r="D2" s="29"/>
      <c r="E2" s="30"/>
      <c r="F2" s="30"/>
      <c r="G2" s="30"/>
      <c r="H2" s="30"/>
      <c r="I2" s="30"/>
      <c r="J2" s="30"/>
      <c r="K2" s="33" t="s">
        <v>2</v>
      </c>
      <c r="L2" s="60"/>
      <c r="M2" s="1"/>
    </row>
    <row r="3" spans="1:15">
      <c r="A3" s="1"/>
      <c r="B3" s="1"/>
      <c r="C3" s="1"/>
      <c r="D3" s="1"/>
      <c r="E3" s="1"/>
      <c r="F3" s="1"/>
      <c r="G3" s="1"/>
      <c r="H3" s="1"/>
      <c r="I3" s="1"/>
      <c r="J3" s="1"/>
      <c r="K3" s="1"/>
      <c r="L3" s="61"/>
      <c r="M3" s="1"/>
    </row>
    <row r="4" spans="1:15" ht="15">
      <c r="A4" s="63" t="s">
        <v>3</v>
      </c>
      <c r="B4" s="1"/>
      <c r="C4" s="1"/>
      <c r="D4" s="1"/>
      <c r="E4" s="1"/>
      <c r="F4" s="1"/>
      <c r="G4" s="1"/>
      <c r="H4" s="1"/>
      <c r="I4" s="1"/>
      <c r="J4" s="1"/>
      <c r="K4" s="1"/>
      <c r="L4" s="61"/>
      <c r="M4" s="1"/>
    </row>
    <row r="5" spans="1:15" ht="15">
      <c r="A5" s="64" t="s">
        <v>4</v>
      </c>
      <c r="B5" s="1"/>
      <c r="C5" s="1"/>
      <c r="D5" s="2"/>
      <c r="E5" s="2"/>
      <c r="F5" s="1"/>
      <c r="G5" s="1"/>
      <c r="H5" s="1"/>
      <c r="I5" s="1"/>
      <c r="J5" s="1"/>
      <c r="K5" s="1"/>
      <c r="L5" s="2"/>
      <c r="M5" s="1"/>
    </row>
    <row r="6" spans="1:15" ht="15">
      <c r="A6" s="64" t="s">
        <v>5</v>
      </c>
      <c r="B6" s="1"/>
      <c r="C6" s="1"/>
      <c r="D6" s="8"/>
      <c r="E6" s="1"/>
      <c r="F6" s="1"/>
      <c r="G6" s="1"/>
      <c r="H6" s="1"/>
      <c r="I6" s="1"/>
      <c r="J6" s="1"/>
      <c r="K6" s="1"/>
      <c r="L6" s="62"/>
      <c r="M6" s="1"/>
    </row>
    <row r="7" spans="1:15">
      <c r="A7" s="7"/>
      <c r="B7" s="9"/>
      <c r="C7" s="9"/>
      <c r="D7" s="7"/>
      <c r="E7" s="9"/>
      <c r="F7" s="2"/>
      <c r="G7" s="7"/>
      <c r="H7" s="7"/>
      <c r="I7" s="7"/>
      <c r="J7" s="7"/>
      <c r="K7" s="7"/>
      <c r="L7" s="61"/>
      <c r="M7" s="7"/>
      <c r="N7" s="7"/>
    </row>
    <row r="8" spans="1:15" ht="15">
      <c r="A8" s="33" t="s">
        <v>6</v>
      </c>
      <c r="B8" s="33"/>
      <c r="C8" s="33"/>
      <c r="D8" s="1"/>
      <c r="E8" s="1"/>
      <c r="F8" s="1"/>
      <c r="G8" s="2"/>
      <c r="H8" s="2"/>
      <c r="I8" s="1"/>
      <c r="J8" s="1"/>
      <c r="K8" s="1"/>
      <c r="L8" s="1"/>
      <c r="M8" s="1"/>
      <c r="N8" s="1"/>
    </row>
    <row r="9" spans="1:15" ht="15">
      <c r="A9" s="56"/>
      <c r="B9" s="57"/>
      <c r="C9" s="57"/>
      <c r="D9" s="56"/>
      <c r="E9" s="11"/>
      <c r="F9" s="38">
        <v>2024</v>
      </c>
      <c r="G9" s="131">
        <v>2025</v>
      </c>
      <c r="H9" s="137" t="s">
        <v>7</v>
      </c>
      <c r="I9" s="53"/>
      <c r="K9" s="28"/>
      <c r="L9" s="8"/>
      <c r="M9" s="8"/>
      <c r="N9" s="8"/>
      <c r="O9" s="8"/>
    </row>
    <row r="10" spans="1:15" ht="36">
      <c r="A10" s="11" t="s">
        <v>8</v>
      </c>
      <c r="B10" s="11" t="s">
        <v>9</v>
      </c>
      <c r="C10" s="11" t="s">
        <v>10</v>
      </c>
      <c r="D10" s="11" t="s">
        <v>11</v>
      </c>
      <c r="E10" s="11" t="s">
        <v>12</v>
      </c>
      <c r="F10" s="38" t="s">
        <v>13</v>
      </c>
      <c r="G10" s="132" t="s">
        <v>14</v>
      </c>
      <c r="H10" s="136" t="s">
        <v>15</v>
      </c>
      <c r="I10" s="54"/>
      <c r="K10" s="12"/>
      <c r="L10" s="12"/>
      <c r="M10" s="12"/>
      <c r="N10" s="12"/>
      <c r="O10" s="12"/>
    </row>
    <row r="11" spans="1:15" ht="15">
      <c r="A11" s="114">
        <v>1</v>
      </c>
      <c r="B11" s="114">
        <v>2</v>
      </c>
      <c r="C11" s="106">
        <v>3</v>
      </c>
      <c r="D11" s="106">
        <v>4</v>
      </c>
      <c r="E11" s="106">
        <v>5</v>
      </c>
      <c r="F11" s="110">
        <v>6</v>
      </c>
      <c r="G11" s="134">
        <v>7</v>
      </c>
      <c r="H11" s="138">
        <v>8</v>
      </c>
      <c r="I11" s="107"/>
      <c r="K11" s="12"/>
      <c r="L11" s="12"/>
      <c r="M11" s="12"/>
      <c r="N11" s="12"/>
      <c r="O11" s="12"/>
    </row>
    <row r="12" spans="1:15" ht="15">
      <c r="A12" s="115"/>
      <c r="B12" s="115"/>
      <c r="C12" s="106"/>
      <c r="D12" s="106"/>
      <c r="E12" s="106"/>
      <c r="F12" s="110"/>
      <c r="G12" s="133"/>
      <c r="H12" s="135"/>
      <c r="I12" s="107"/>
      <c r="K12" s="13"/>
      <c r="L12" s="13"/>
      <c r="M12" s="13"/>
      <c r="N12" s="13"/>
      <c r="O12" s="13"/>
    </row>
    <row r="13" spans="1:15" ht="25.5" customHeight="1">
      <c r="A13" s="111" t="s">
        <v>16</v>
      </c>
      <c r="B13" s="116" t="s">
        <v>17</v>
      </c>
      <c r="C13" s="108" t="s">
        <v>18</v>
      </c>
      <c r="D13" s="65" t="s">
        <v>19</v>
      </c>
      <c r="E13" s="75" t="s">
        <v>20</v>
      </c>
      <c r="F13" s="141">
        <v>0</v>
      </c>
      <c r="G13" s="142">
        <v>18000</v>
      </c>
      <c r="H13" s="139">
        <f>F13+G13</f>
        <v>18000</v>
      </c>
      <c r="K13" s="8"/>
      <c r="L13" s="8"/>
      <c r="M13" s="8"/>
      <c r="N13" s="8"/>
      <c r="O13" s="8"/>
    </row>
    <row r="14" spans="1:15" ht="15">
      <c r="A14" s="112"/>
      <c r="B14" s="117"/>
      <c r="C14" s="108"/>
      <c r="D14" s="66" t="s">
        <v>21</v>
      </c>
      <c r="E14" s="75" t="s">
        <v>22</v>
      </c>
      <c r="F14" s="141">
        <v>0</v>
      </c>
      <c r="G14" s="142">
        <v>35000</v>
      </c>
      <c r="H14" s="139">
        <f t="shared" ref="H14:H30" si="0">F14+G14</f>
        <v>35000</v>
      </c>
      <c r="K14" s="8"/>
      <c r="L14" s="8"/>
      <c r="M14" s="8"/>
      <c r="N14" s="8"/>
      <c r="O14" s="8"/>
    </row>
    <row r="15" spans="1:15" ht="15">
      <c r="A15" s="112"/>
      <c r="B15" s="117"/>
      <c r="C15" s="108"/>
      <c r="D15" s="66" t="s">
        <v>23</v>
      </c>
      <c r="E15" s="75" t="s">
        <v>24</v>
      </c>
      <c r="F15" s="141">
        <v>0</v>
      </c>
      <c r="G15" s="142">
        <v>10000</v>
      </c>
      <c r="H15" s="139">
        <f t="shared" si="0"/>
        <v>10000</v>
      </c>
      <c r="K15" s="8"/>
      <c r="L15" s="8"/>
      <c r="M15" s="8"/>
      <c r="N15" s="8"/>
      <c r="O15" s="8"/>
    </row>
    <row r="16" spans="1:15" ht="42.75" customHeight="1">
      <c r="A16" s="112"/>
      <c r="B16" s="116" t="s">
        <v>25</v>
      </c>
      <c r="C16" s="109" t="s">
        <v>26</v>
      </c>
      <c r="D16" s="67" t="s">
        <v>27</v>
      </c>
      <c r="E16" s="76" t="s">
        <v>28</v>
      </c>
      <c r="F16" s="141">
        <v>0</v>
      </c>
      <c r="G16" s="142">
        <v>7000</v>
      </c>
      <c r="H16" s="139">
        <f t="shared" si="0"/>
        <v>7000</v>
      </c>
      <c r="K16" s="8"/>
      <c r="L16" s="8"/>
      <c r="M16" s="8"/>
      <c r="N16" s="8"/>
      <c r="O16" s="8"/>
    </row>
    <row r="17" spans="1:16" ht="24">
      <c r="A17" s="112"/>
      <c r="B17" s="117"/>
      <c r="C17" s="109"/>
      <c r="D17" s="65" t="s">
        <v>29</v>
      </c>
      <c r="E17" s="77" t="s">
        <v>30</v>
      </c>
      <c r="F17" s="141">
        <v>0</v>
      </c>
      <c r="G17" s="142">
        <v>13000</v>
      </c>
      <c r="H17" s="139">
        <f t="shared" si="0"/>
        <v>13000</v>
      </c>
      <c r="K17" s="8"/>
      <c r="L17" s="8"/>
      <c r="M17" s="8"/>
      <c r="N17" s="8"/>
      <c r="O17" s="8"/>
    </row>
    <row r="18" spans="1:16" ht="27.75" customHeight="1">
      <c r="A18" s="112"/>
      <c r="B18" s="117"/>
      <c r="C18" s="109"/>
      <c r="D18" s="65" t="s">
        <v>31</v>
      </c>
      <c r="E18" s="76" t="s">
        <v>32</v>
      </c>
      <c r="F18" s="141">
        <v>0</v>
      </c>
      <c r="G18" s="142">
        <v>0</v>
      </c>
      <c r="H18" s="139">
        <f t="shared" si="0"/>
        <v>0</v>
      </c>
      <c r="K18" s="8"/>
      <c r="L18" s="8"/>
      <c r="M18" s="8"/>
      <c r="N18" s="8"/>
      <c r="O18" s="8"/>
    </row>
    <row r="19" spans="1:16" ht="15">
      <c r="A19" s="112"/>
      <c r="B19" s="116" t="s">
        <v>33</v>
      </c>
      <c r="C19" s="119" t="s">
        <v>34</v>
      </c>
      <c r="D19" s="65" t="s">
        <v>35</v>
      </c>
      <c r="E19" s="76" t="s">
        <v>36</v>
      </c>
      <c r="F19" s="141">
        <v>0</v>
      </c>
      <c r="G19" s="142">
        <v>0</v>
      </c>
      <c r="H19" s="139">
        <f t="shared" si="0"/>
        <v>0</v>
      </c>
    </row>
    <row r="20" spans="1:16" ht="38.25" customHeight="1">
      <c r="A20" s="112"/>
      <c r="B20" s="117"/>
      <c r="C20" s="120"/>
      <c r="D20" s="67" t="s">
        <v>37</v>
      </c>
      <c r="E20" s="76" t="s">
        <v>38</v>
      </c>
      <c r="F20" s="141">
        <v>0</v>
      </c>
      <c r="G20" s="142">
        <v>28500</v>
      </c>
      <c r="H20" s="139">
        <f t="shared" si="0"/>
        <v>28500</v>
      </c>
    </row>
    <row r="21" spans="1:16" ht="15">
      <c r="A21" s="112"/>
      <c r="B21" s="118"/>
      <c r="C21" s="121"/>
      <c r="D21" s="67" t="s">
        <v>39</v>
      </c>
      <c r="E21" s="76" t="s">
        <v>40</v>
      </c>
      <c r="F21" s="141">
        <v>0</v>
      </c>
      <c r="G21" s="142">
        <v>4500</v>
      </c>
      <c r="H21" s="139">
        <f t="shared" si="0"/>
        <v>4500</v>
      </c>
    </row>
    <row r="22" spans="1:16" ht="15">
      <c r="A22" s="112"/>
      <c r="B22" s="116" t="s">
        <v>41</v>
      </c>
      <c r="C22" s="119" t="s">
        <v>42</v>
      </c>
      <c r="D22" s="67" t="s">
        <v>43</v>
      </c>
      <c r="E22" s="76" t="s">
        <v>44</v>
      </c>
      <c r="F22" s="141">
        <v>0</v>
      </c>
      <c r="G22" s="142">
        <v>3000</v>
      </c>
      <c r="H22" s="139">
        <f t="shared" si="0"/>
        <v>3000</v>
      </c>
    </row>
    <row r="23" spans="1:16" ht="26.25" customHeight="1">
      <c r="A23" s="112"/>
      <c r="B23" s="117"/>
      <c r="C23" s="120"/>
      <c r="D23" s="67" t="s">
        <v>45</v>
      </c>
      <c r="E23" s="76" t="s">
        <v>46</v>
      </c>
      <c r="F23" s="141">
        <v>0</v>
      </c>
      <c r="G23" s="142">
        <v>2500</v>
      </c>
      <c r="H23" s="139">
        <f t="shared" si="0"/>
        <v>2500</v>
      </c>
    </row>
    <row r="24" spans="1:16" ht="26.25" customHeight="1">
      <c r="A24" s="112"/>
      <c r="B24" s="118"/>
      <c r="C24" s="121"/>
      <c r="D24" s="68" t="s">
        <v>47</v>
      </c>
      <c r="E24" s="76" t="s">
        <v>48</v>
      </c>
      <c r="F24" s="141">
        <v>0</v>
      </c>
      <c r="G24" s="142">
        <v>4000</v>
      </c>
      <c r="H24" s="139">
        <f t="shared" si="0"/>
        <v>4000</v>
      </c>
    </row>
    <row r="25" spans="1:16" ht="25.5" customHeight="1">
      <c r="A25" s="112"/>
      <c r="B25" s="116" t="s">
        <v>49</v>
      </c>
      <c r="C25" s="108" t="s">
        <v>50</v>
      </c>
      <c r="D25" s="69" t="s">
        <v>51</v>
      </c>
      <c r="E25" s="81" t="s">
        <v>52</v>
      </c>
      <c r="F25" s="141">
        <v>0</v>
      </c>
      <c r="G25" s="142">
        <v>7000</v>
      </c>
      <c r="H25" s="139">
        <f t="shared" si="0"/>
        <v>7000</v>
      </c>
    </row>
    <row r="26" spans="1:16" ht="24">
      <c r="A26" s="112"/>
      <c r="B26" s="117"/>
      <c r="C26" s="108"/>
      <c r="D26" s="79" t="s">
        <v>53</v>
      </c>
      <c r="E26" s="78" t="s">
        <v>54</v>
      </c>
      <c r="F26" s="141">
        <v>0</v>
      </c>
      <c r="G26" s="142">
        <v>2500</v>
      </c>
      <c r="H26" s="139">
        <f t="shared" si="0"/>
        <v>2500</v>
      </c>
    </row>
    <row r="27" spans="1:16" ht="15">
      <c r="A27" s="112"/>
      <c r="B27" s="117"/>
      <c r="C27" s="108"/>
      <c r="D27" s="80" t="s">
        <v>55</v>
      </c>
      <c r="E27" s="78" t="s">
        <v>56</v>
      </c>
      <c r="F27" s="141">
        <v>0</v>
      </c>
      <c r="G27" s="144">
        <v>2500</v>
      </c>
      <c r="H27" s="139">
        <f t="shared" si="0"/>
        <v>2500</v>
      </c>
    </row>
    <row r="28" spans="1:16" ht="15">
      <c r="A28" s="112"/>
      <c r="B28" s="124" t="s">
        <v>57</v>
      </c>
      <c r="C28" s="125"/>
      <c r="D28" s="70" t="s">
        <v>58</v>
      </c>
      <c r="E28" s="82" t="s">
        <v>59</v>
      </c>
      <c r="F28" s="141">
        <v>45524.25</v>
      </c>
      <c r="G28" s="145">
        <v>188923.04</v>
      </c>
      <c r="H28" s="139">
        <f t="shared" si="0"/>
        <v>234447.29</v>
      </c>
      <c r="J28" s="55"/>
      <c r="K28" s="55"/>
    </row>
    <row r="29" spans="1:16" ht="15">
      <c r="A29" s="112"/>
      <c r="B29" s="126"/>
      <c r="C29" s="127"/>
      <c r="D29" s="72" t="s">
        <v>60</v>
      </c>
      <c r="E29" s="73" t="s">
        <v>61</v>
      </c>
      <c r="F29" s="141">
        <v>0</v>
      </c>
      <c r="G29" s="145">
        <v>8500</v>
      </c>
      <c r="H29" s="167">
        <f t="shared" si="0"/>
        <v>8500</v>
      </c>
    </row>
    <row r="30" spans="1:16" ht="15.75" customHeight="1">
      <c r="A30" s="113"/>
      <c r="B30" s="122" t="s">
        <v>62</v>
      </c>
      <c r="C30" s="123"/>
      <c r="D30" s="74" t="s">
        <v>63</v>
      </c>
      <c r="E30" s="71" t="s">
        <v>64</v>
      </c>
      <c r="F30" s="161">
        <v>3186.69</v>
      </c>
      <c r="G30" s="147">
        <f>SUM(G13:G29)*7/100</f>
        <v>23444.612800000003</v>
      </c>
      <c r="H30" s="169">
        <f>F30+G30</f>
        <v>26631.302800000001</v>
      </c>
      <c r="K30" s="7"/>
      <c r="L30" s="7"/>
      <c r="M30" s="7"/>
      <c r="N30" s="7"/>
      <c r="O30" s="7"/>
      <c r="P30" s="7"/>
    </row>
    <row r="31" spans="1:16" ht="15.75" customHeight="1">
      <c r="A31" s="45"/>
      <c r="B31" s="12"/>
      <c r="C31" s="12"/>
      <c r="D31" s="48">
        <v>8</v>
      </c>
      <c r="E31" s="49" t="s">
        <v>65</v>
      </c>
      <c r="F31" s="170">
        <f>F28+F30</f>
        <v>48710.94</v>
      </c>
      <c r="G31" s="171">
        <f>SUM(G13:G29)+G30</f>
        <v>358367.65280000004</v>
      </c>
      <c r="H31" s="168">
        <f>F31+G31</f>
        <v>407078.59280000004</v>
      </c>
      <c r="K31" s="7"/>
      <c r="L31" s="7"/>
      <c r="M31" s="7"/>
      <c r="N31" s="7"/>
      <c r="O31" s="7"/>
      <c r="P31" s="7"/>
    </row>
    <row r="32" spans="1:16" ht="15">
      <c r="A32" s="31"/>
      <c r="B32" s="10"/>
      <c r="C32" s="10"/>
      <c r="D32" s="47">
        <v>9</v>
      </c>
      <c r="E32" s="46" t="s">
        <v>66</v>
      </c>
      <c r="F32" s="58">
        <v>1168831.55</v>
      </c>
      <c r="G32" s="8"/>
      <c r="H32" s="8"/>
      <c r="I32" s="8"/>
      <c r="J32" s="8"/>
      <c r="K32" s="8"/>
      <c r="L32" s="8"/>
      <c r="M32" s="8"/>
      <c r="N32" s="8"/>
      <c r="O32" s="8"/>
    </row>
    <row r="33" spans="1:15" ht="15">
      <c r="A33" s="31"/>
      <c r="B33" s="9"/>
      <c r="C33" s="9"/>
      <c r="D33" s="15">
        <v>10</v>
      </c>
      <c r="E33" s="16" t="s">
        <v>67</v>
      </c>
      <c r="F33" s="58">
        <f>F32-H31</f>
        <v>761752.95720000006</v>
      </c>
      <c r="G33" s="7"/>
      <c r="H33" s="7"/>
      <c r="I33" s="7"/>
      <c r="J33" s="7"/>
      <c r="K33" s="7"/>
      <c r="L33" s="7"/>
      <c r="M33" s="7"/>
      <c r="N33" s="7"/>
      <c r="O33" s="7"/>
    </row>
    <row r="34" spans="1:15" ht="15">
      <c r="A34" s="31"/>
      <c r="B34" s="1"/>
      <c r="C34" s="1"/>
      <c r="D34" s="50"/>
      <c r="E34" s="10"/>
      <c r="F34" s="2"/>
      <c r="G34" s="1"/>
      <c r="H34" s="1"/>
      <c r="I34" s="1"/>
      <c r="J34" s="1"/>
      <c r="K34" s="1"/>
      <c r="L34" s="1"/>
      <c r="M34" s="1"/>
      <c r="N34" s="1"/>
      <c r="O34" s="1"/>
    </row>
    <row r="35" spans="1:15" ht="15">
      <c r="A35" s="31"/>
      <c r="B35" s="10"/>
      <c r="C35" s="10"/>
      <c r="D35" s="39" t="s">
        <v>68</v>
      </c>
      <c r="E35" s="34"/>
      <c r="F35" s="2"/>
      <c r="G35" s="2"/>
      <c r="H35" s="7"/>
      <c r="I35" s="7"/>
      <c r="J35" s="7"/>
      <c r="K35" s="7"/>
      <c r="L35" s="7"/>
      <c r="M35" s="7"/>
      <c r="N35" s="7"/>
      <c r="O35" s="8"/>
    </row>
    <row r="36" spans="1:15" ht="15">
      <c r="A36" s="31"/>
      <c r="B36" s="10"/>
      <c r="C36" s="10"/>
      <c r="D36" s="7"/>
      <c r="E36" s="17"/>
      <c r="F36" s="6"/>
      <c r="G36" s="6"/>
      <c r="H36" s="6"/>
      <c r="I36" s="6"/>
      <c r="J36" s="6"/>
      <c r="K36" s="6"/>
      <c r="L36" s="6"/>
      <c r="M36" s="7"/>
      <c r="N36" s="7"/>
      <c r="O36" s="8"/>
    </row>
    <row r="37" spans="1:15">
      <c r="A37" s="31"/>
      <c r="B37" s="9"/>
      <c r="C37" s="9"/>
      <c r="D37" s="7"/>
      <c r="E37" s="18" t="s">
        <v>69</v>
      </c>
      <c r="F37" s="43">
        <v>2024</v>
      </c>
      <c r="G37" s="32">
        <v>2025</v>
      </c>
      <c r="H37" s="32">
        <v>2026</v>
      </c>
      <c r="I37" s="43">
        <v>2027</v>
      </c>
      <c r="J37" s="32">
        <v>2028</v>
      </c>
      <c r="K37" s="7"/>
      <c r="L37" s="7"/>
      <c r="M37" s="5"/>
      <c r="N37" s="5"/>
      <c r="O37" s="7"/>
    </row>
    <row r="38" spans="1:15">
      <c r="A38" s="31"/>
      <c r="B38" s="9"/>
      <c r="C38" s="9"/>
      <c r="D38" s="19"/>
      <c r="E38" s="20" t="s">
        <v>70</v>
      </c>
      <c r="F38" s="3" t="s">
        <v>71</v>
      </c>
      <c r="G38" s="3" t="s">
        <v>71</v>
      </c>
      <c r="H38" s="3" t="s">
        <v>71</v>
      </c>
      <c r="I38" s="3" t="s">
        <v>71</v>
      </c>
      <c r="J38" s="3" t="s">
        <v>71</v>
      </c>
      <c r="K38" s="3" t="s">
        <v>72</v>
      </c>
      <c r="L38" s="5"/>
      <c r="M38" s="21"/>
      <c r="N38" s="4"/>
      <c r="O38" s="7"/>
    </row>
    <row r="39" spans="1:15" ht="15">
      <c r="A39" s="31"/>
      <c r="B39" s="10"/>
      <c r="C39" s="10"/>
      <c r="D39" s="22">
        <v>1</v>
      </c>
      <c r="E39" s="23" t="s">
        <v>73</v>
      </c>
      <c r="F39" s="153">
        <v>48710.94</v>
      </c>
      <c r="G39" s="154">
        <v>358367.65280000004</v>
      </c>
      <c r="H39" s="154">
        <v>448265.02960000001</v>
      </c>
      <c r="I39" s="155">
        <v>278170.42269999988</v>
      </c>
      <c r="J39" s="156">
        <v>35317.504000000001</v>
      </c>
      <c r="K39" s="156">
        <f>SUM(F39:J39)</f>
        <v>1168831.5490999997</v>
      </c>
      <c r="L39" s="44"/>
      <c r="M39" s="4"/>
      <c r="N39" s="4"/>
      <c r="O39" s="8"/>
    </row>
    <row r="40" spans="1:15" ht="15">
      <c r="A40" s="31"/>
      <c r="B40" s="9"/>
      <c r="C40" s="9"/>
      <c r="D40" s="22">
        <v>2</v>
      </c>
      <c r="E40" s="14" t="s">
        <v>74</v>
      </c>
      <c r="F40" s="153">
        <f>F42+F41</f>
        <v>48710.94000000001</v>
      </c>
      <c r="G40" s="154">
        <v>358367.65280000004</v>
      </c>
      <c r="H40" s="154">
        <v>448265.02960000001</v>
      </c>
      <c r="I40" s="84">
        <f>I41+I42</f>
        <v>278170.42269999988</v>
      </c>
      <c r="J40" s="83">
        <v>35317.504000000001</v>
      </c>
      <c r="K40" s="156">
        <v>1168831.5490999999</v>
      </c>
      <c r="L40" s="44"/>
      <c r="M40" s="2"/>
      <c r="N40" s="7"/>
      <c r="O40" s="7"/>
    </row>
    <row r="41" spans="1:15" ht="15">
      <c r="A41" s="31"/>
      <c r="B41" s="9"/>
      <c r="C41" s="9"/>
      <c r="D41" s="24" t="s">
        <v>75</v>
      </c>
      <c r="E41" s="25" t="s">
        <v>76</v>
      </c>
      <c r="F41" s="85">
        <f t="shared" ref="F41:J41" si="1">F39*85/100</f>
        <v>41404.299000000006</v>
      </c>
      <c r="G41" s="85">
        <f t="shared" si="1"/>
        <v>304612.50488000002</v>
      </c>
      <c r="H41" s="86">
        <f t="shared" si="1"/>
        <v>381025.27516000002</v>
      </c>
      <c r="I41" s="86">
        <f t="shared" si="1"/>
        <v>236444.85929499991</v>
      </c>
      <c r="J41" s="86">
        <f t="shared" si="1"/>
        <v>30019.878399999998</v>
      </c>
      <c r="K41" s="87">
        <f>SUM(F41:J41)</f>
        <v>993506.81673499988</v>
      </c>
      <c r="L41" s="44"/>
      <c r="M41" s="2"/>
      <c r="N41" s="7"/>
      <c r="O41" s="7"/>
    </row>
    <row r="42" spans="1:15" ht="15">
      <c r="A42" s="31"/>
      <c r="B42" s="1"/>
      <c r="C42" s="1"/>
      <c r="D42" s="24" t="s">
        <v>29</v>
      </c>
      <c r="E42" s="26" t="s">
        <v>77</v>
      </c>
      <c r="F42" s="85">
        <f t="shared" ref="F42:J42" si="2">F39*15/100</f>
        <v>7306.6410000000005</v>
      </c>
      <c r="G42" s="85">
        <f t="shared" si="2"/>
        <v>53755.147920000003</v>
      </c>
      <c r="H42" s="86">
        <f t="shared" si="2"/>
        <v>67239.754440000004</v>
      </c>
      <c r="I42" s="86">
        <f t="shared" si="2"/>
        <v>41725.563404999979</v>
      </c>
      <c r="J42" s="86">
        <f t="shared" si="2"/>
        <v>5297.6256000000003</v>
      </c>
      <c r="K42" s="87">
        <f>SUM(F42:J42)</f>
        <v>175324.73236499997</v>
      </c>
      <c r="L42" s="44"/>
      <c r="M42" s="7"/>
      <c r="N42" s="7"/>
      <c r="O42" s="7"/>
    </row>
    <row r="43" spans="1:15" ht="15.6">
      <c r="A43" s="31"/>
      <c r="B43" s="1"/>
      <c r="C43" s="1"/>
      <c r="D43" s="27"/>
      <c r="E43" s="9"/>
      <c r="F43" s="2"/>
      <c r="G43" s="2"/>
      <c r="H43" s="7"/>
      <c r="I43" s="7"/>
      <c r="J43" s="7"/>
      <c r="K43" s="7"/>
      <c r="L43" s="7"/>
      <c r="M43" s="7"/>
      <c r="N43" s="7"/>
      <c r="O43" s="7"/>
    </row>
    <row r="44" spans="1:15">
      <c r="A44" s="52" t="s">
        <v>78</v>
      </c>
      <c r="B44" s="51"/>
      <c r="C44" s="51"/>
      <c r="D44" s="40"/>
      <c r="E44" s="41"/>
      <c r="F44" s="35"/>
      <c r="G44" s="51"/>
    </row>
    <row r="45" spans="1:15">
      <c r="A45" s="52" t="s">
        <v>79</v>
      </c>
      <c r="B45" s="51"/>
      <c r="C45" s="51"/>
      <c r="D45" s="40"/>
      <c r="E45" s="41"/>
      <c r="F45" s="35"/>
      <c r="G45" s="51"/>
    </row>
    <row r="46" spans="1:15">
      <c r="A46" s="37" t="s">
        <v>80</v>
      </c>
      <c r="B46" s="51"/>
      <c r="C46" s="51"/>
      <c r="D46" s="40"/>
      <c r="E46" s="41"/>
      <c r="F46" s="35"/>
      <c r="G46" s="51"/>
    </row>
    <row r="47" spans="1:15">
      <c r="A47" s="37" t="s">
        <v>81</v>
      </c>
      <c r="B47" s="36"/>
      <c r="C47" s="37"/>
      <c r="D47" s="36"/>
      <c r="E47" s="52"/>
      <c r="F47" s="51"/>
      <c r="G47" s="51"/>
    </row>
    <row r="48" spans="1:15" ht="15.6">
      <c r="A48" s="37" t="s">
        <v>82</v>
      </c>
      <c r="B48" s="36"/>
      <c r="C48" s="37"/>
      <c r="D48" s="36"/>
      <c r="E48" s="52"/>
      <c r="F48" s="51"/>
      <c r="G48" s="51"/>
    </row>
    <row r="49" spans="2:7">
      <c r="B49" s="51"/>
      <c r="C49" s="51"/>
      <c r="D49" s="51"/>
      <c r="E49" s="52"/>
      <c r="F49" s="51"/>
      <c r="G49" s="51"/>
    </row>
  </sheetData>
  <mergeCells count="22">
    <mergeCell ref="A13:A30"/>
    <mergeCell ref="A11:A12"/>
    <mergeCell ref="B19:B21"/>
    <mergeCell ref="C19:C21"/>
    <mergeCell ref="B22:B24"/>
    <mergeCell ref="B30:C30"/>
    <mergeCell ref="B11:B12"/>
    <mergeCell ref="B28:C29"/>
    <mergeCell ref="C22:C24"/>
    <mergeCell ref="B25:B27"/>
    <mergeCell ref="B16:B18"/>
    <mergeCell ref="B13:B15"/>
    <mergeCell ref="C25:C27"/>
    <mergeCell ref="D11:D12"/>
    <mergeCell ref="C11:C12"/>
    <mergeCell ref="I11:I12"/>
    <mergeCell ref="C13:C15"/>
    <mergeCell ref="C16:C18"/>
    <mergeCell ref="F11:F12"/>
    <mergeCell ref="H11:H12"/>
    <mergeCell ref="E11:E12"/>
    <mergeCell ref="G11:G12"/>
  </mergeCells>
  <pageMargins left="0.7" right="0.7" top="0.75" bottom="0.75"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21164-9D8F-47A1-9948-2770C6610105}">
  <sheetPr>
    <pageSetUpPr fitToPage="1"/>
  </sheetPr>
  <dimension ref="A1:P49"/>
  <sheetViews>
    <sheetView workbookViewId="0">
      <selection activeCell="D10" sqref="D10"/>
    </sheetView>
  </sheetViews>
  <sheetFormatPr defaultRowHeight="14.45"/>
  <cols>
    <col min="1" max="1" width="10.85546875" customWidth="1"/>
    <col min="2" max="2" width="5.140625" customWidth="1"/>
    <col min="3" max="3" width="29" customWidth="1"/>
    <col min="4" max="4" width="10.140625" bestFit="1" customWidth="1"/>
    <col min="5" max="5" width="44.85546875" style="42" customWidth="1"/>
    <col min="6" max="6" width="15.28515625" customWidth="1"/>
    <col min="7" max="7" width="12.7109375" customWidth="1"/>
    <col min="8" max="8" width="14" customWidth="1"/>
    <col min="9" max="9" width="13.5703125" customWidth="1"/>
    <col min="10" max="10" width="10.28515625" customWidth="1"/>
    <col min="11" max="11" width="15.42578125" bestFit="1" customWidth="1"/>
  </cols>
  <sheetData>
    <row r="1" spans="1:15">
      <c r="A1" s="8" t="s">
        <v>83</v>
      </c>
      <c r="B1" s="1"/>
      <c r="C1" s="1"/>
      <c r="D1" s="1"/>
      <c r="E1" s="1"/>
      <c r="F1" s="178"/>
      <c r="G1" s="178"/>
      <c r="H1" s="178"/>
      <c r="I1" s="178"/>
      <c r="J1" s="179"/>
      <c r="K1" t="s">
        <v>1</v>
      </c>
      <c r="L1" s="59"/>
      <c r="M1" s="1"/>
    </row>
    <row r="2" spans="1:15" ht="15">
      <c r="A2" s="88" t="s">
        <v>84</v>
      </c>
      <c r="B2" s="30"/>
      <c r="C2" s="30"/>
      <c r="D2" s="29"/>
      <c r="E2" s="30"/>
      <c r="F2" s="178"/>
      <c r="G2" s="178"/>
      <c r="H2" s="178"/>
      <c r="I2" s="178"/>
      <c r="J2" s="178"/>
      <c r="K2" s="33" t="s">
        <v>85</v>
      </c>
      <c r="L2" s="60"/>
      <c r="M2" s="1"/>
    </row>
    <row r="3" spans="1:15" ht="15">
      <c r="A3" s="89"/>
      <c r="B3" s="1"/>
      <c r="C3" s="1"/>
      <c r="D3" s="1"/>
      <c r="E3" s="1"/>
      <c r="F3" s="178"/>
      <c r="G3" s="178"/>
      <c r="H3" s="178"/>
      <c r="I3" s="178"/>
      <c r="J3" s="178"/>
      <c r="K3" s="1"/>
      <c r="L3" s="61"/>
      <c r="M3" s="1"/>
    </row>
    <row r="4" spans="1:15" ht="15">
      <c r="A4" s="90" t="s">
        <v>3</v>
      </c>
      <c r="B4" s="1"/>
      <c r="C4" s="1"/>
      <c r="D4" s="1"/>
      <c r="E4" s="1"/>
      <c r="F4" s="1"/>
      <c r="G4" s="1"/>
      <c r="H4" s="1"/>
      <c r="I4" s="1"/>
      <c r="J4" s="1"/>
      <c r="K4" s="1"/>
      <c r="L4" s="61"/>
      <c r="M4" s="1"/>
    </row>
    <row r="5" spans="1:15" ht="15">
      <c r="A5" s="91" t="s">
        <v>4</v>
      </c>
      <c r="B5" s="1"/>
      <c r="C5" s="1"/>
      <c r="D5" s="2"/>
      <c r="E5" s="2"/>
      <c r="F5" s="1"/>
      <c r="G5" s="1"/>
      <c r="H5" s="1"/>
      <c r="I5" s="1"/>
      <c r="J5" s="1"/>
      <c r="K5" s="1"/>
      <c r="L5" s="2"/>
      <c r="M5" s="1"/>
    </row>
    <row r="6" spans="1:15" ht="15">
      <c r="A6" s="91" t="s">
        <v>5</v>
      </c>
      <c r="B6" s="1"/>
      <c r="C6" s="1"/>
      <c r="D6" s="8"/>
      <c r="E6" s="1"/>
      <c r="F6" s="1"/>
      <c r="G6" s="1"/>
      <c r="H6" s="1"/>
      <c r="I6" s="1"/>
      <c r="J6" s="1"/>
      <c r="K6" s="1"/>
      <c r="L6" s="62"/>
      <c r="M6" s="1"/>
    </row>
    <row r="7" spans="1:15">
      <c r="A7" s="7"/>
      <c r="B7" s="9"/>
      <c r="C7" s="9"/>
      <c r="D7" s="7"/>
      <c r="E7" s="9"/>
      <c r="F7" s="2"/>
      <c r="G7" s="7"/>
      <c r="H7" s="7"/>
      <c r="I7" s="7"/>
      <c r="J7" s="7"/>
      <c r="K7" s="7"/>
      <c r="L7" s="61"/>
      <c r="M7" s="7"/>
      <c r="N7" s="7"/>
    </row>
    <row r="8" spans="1:15">
      <c r="A8" s="33" t="s">
        <v>6</v>
      </c>
      <c r="B8" s="33"/>
      <c r="C8" s="33"/>
      <c r="D8" s="1"/>
      <c r="E8" s="1"/>
      <c r="F8" s="1"/>
      <c r="G8" s="2"/>
      <c r="H8" s="2"/>
      <c r="I8" s="1"/>
      <c r="J8" s="1"/>
      <c r="K8" s="1"/>
      <c r="L8" s="1"/>
      <c r="M8" s="1"/>
      <c r="N8" s="1"/>
    </row>
    <row r="9" spans="1:15" ht="36">
      <c r="A9" s="56"/>
      <c r="B9" s="57"/>
      <c r="C9" s="57"/>
      <c r="D9" s="56"/>
      <c r="E9" s="11"/>
      <c r="F9" s="92" t="s">
        <v>86</v>
      </c>
      <c r="G9" s="92" t="s">
        <v>87</v>
      </c>
      <c r="H9" s="103" t="s">
        <v>88</v>
      </c>
      <c r="I9" s="93"/>
      <c r="K9" s="28"/>
      <c r="L9" s="8"/>
      <c r="M9" s="8"/>
      <c r="N9" s="8"/>
      <c r="O9" s="8"/>
    </row>
    <row r="10" spans="1:15" ht="45.75">
      <c r="A10" s="11" t="s">
        <v>8</v>
      </c>
      <c r="B10" s="11" t="s">
        <v>9</v>
      </c>
      <c r="C10" s="11" t="s">
        <v>10</v>
      </c>
      <c r="D10" s="11" t="s">
        <v>11</v>
      </c>
      <c r="E10" s="11" t="s">
        <v>89</v>
      </c>
      <c r="F10" s="94" t="s">
        <v>90</v>
      </c>
      <c r="G10" s="94" t="s">
        <v>90</v>
      </c>
      <c r="H10" s="105" t="s">
        <v>91</v>
      </c>
      <c r="I10" s="140" t="s">
        <v>92</v>
      </c>
      <c r="J10" s="96" t="s">
        <v>93</v>
      </c>
      <c r="K10" s="12"/>
      <c r="L10" s="12"/>
      <c r="M10" s="12"/>
      <c r="N10" s="12"/>
      <c r="O10" s="12"/>
    </row>
    <row r="11" spans="1:15" ht="15" customHeight="1">
      <c r="A11" s="114">
        <v>1</v>
      </c>
      <c r="B11" s="114">
        <v>2</v>
      </c>
      <c r="C11" s="106">
        <v>3</v>
      </c>
      <c r="D11" s="106">
        <v>4</v>
      </c>
      <c r="E11" s="106">
        <v>5</v>
      </c>
      <c r="F11" s="110">
        <v>6</v>
      </c>
      <c r="G11" s="134">
        <v>7</v>
      </c>
      <c r="H11" s="138">
        <v>8</v>
      </c>
      <c r="I11" s="130">
        <v>8</v>
      </c>
      <c r="J11" s="128">
        <v>9</v>
      </c>
      <c r="K11" s="12"/>
      <c r="L11" s="12"/>
      <c r="M11" s="12"/>
      <c r="N11" s="12"/>
      <c r="O11" s="12"/>
    </row>
    <row r="12" spans="1:15" ht="15">
      <c r="A12" s="115"/>
      <c r="B12" s="115"/>
      <c r="C12" s="106"/>
      <c r="D12" s="106"/>
      <c r="E12" s="106"/>
      <c r="F12" s="110"/>
      <c r="G12" s="133"/>
      <c r="H12" s="135"/>
      <c r="I12" s="130"/>
      <c r="J12" s="129"/>
      <c r="K12" s="13"/>
      <c r="L12" s="13"/>
      <c r="M12" s="13"/>
      <c r="N12" s="13"/>
      <c r="O12" s="13"/>
    </row>
    <row r="13" spans="1:15" ht="25.5" customHeight="1">
      <c r="A13" s="111" t="s">
        <v>16</v>
      </c>
      <c r="B13" s="116" t="s">
        <v>17</v>
      </c>
      <c r="C13" s="108" t="s">
        <v>18</v>
      </c>
      <c r="D13" s="65" t="s">
        <v>19</v>
      </c>
      <c r="E13" s="75" t="s">
        <v>20</v>
      </c>
      <c r="F13" s="141">
        <v>0</v>
      </c>
      <c r="G13" s="142">
        <v>18000</v>
      </c>
      <c r="H13" s="143">
        <f>SUM(F13:G13)</f>
        <v>18000</v>
      </c>
      <c r="I13" s="146">
        <v>4564</v>
      </c>
      <c r="J13" s="149">
        <f>I13/H13*100</f>
        <v>25.355555555555554</v>
      </c>
      <c r="K13" s="8"/>
      <c r="L13" s="8"/>
      <c r="M13" s="8"/>
      <c r="N13" s="8"/>
      <c r="O13" s="8"/>
    </row>
    <row r="14" spans="1:15" ht="15">
      <c r="A14" s="112"/>
      <c r="B14" s="117"/>
      <c r="C14" s="108"/>
      <c r="D14" s="66" t="s">
        <v>21</v>
      </c>
      <c r="E14" s="75" t="s">
        <v>22</v>
      </c>
      <c r="F14" s="141">
        <v>0</v>
      </c>
      <c r="G14" s="142">
        <v>35000</v>
      </c>
      <c r="H14" s="143">
        <f t="shared" ref="H14:H29" si="0">SUM(F14:G14)</f>
        <v>35000</v>
      </c>
      <c r="I14" s="146">
        <v>0</v>
      </c>
      <c r="J14" s="150">
        <v>0</v>
      </c>
      <c r="K14" s="8"/>
      <c r="L14" s="8"/>
      <c r="M14" s="8"/>
      <c r="N14" s="8"/>
      <c r="O14" s="8"/>
    </row>
    <row r="15" spans="1:15" ht="15">
      <c r="A15" s="112"/>
      <c r="B15" s="117"/>
      <c r="C15" s="108"/>
      <c r="D15" s="66" t="s">
        <v>23</v>
      </c>
      <c r="E15" s="75" t="s">
        <v>24</v>
      </c>
      <c r="F15" s="141">
        <v>0</v>
      </c>
      <c r="G15" s="142">
        <v>10000</v>
      </c>
      <c r="H15" s="143">
        <f t="shared" si="0"/>
        <v>10000</v>
      </c>
      <c r="I15" s="146">
        <v>0</v>
      </c>
      <c r="J15" s="150">
        <v>0</v>
      </c>
      <c r="K15" s="8"/>
      <c r="L15" s="8"/>
      <c r="M15" s="8"/>
      <c r="N15" s="8"/>
      <c r="O15" s="8"/>
    </row>
    <row r="16" spans="1:15" ht="39" customHeight="1">
      <c r="A16" s="112"/>
      <c r="B16" s="116" t="s">
        <v>25</v>
      </c>
      <c r="C16" s="109" t="s">
        <v>26</v>
      </c>
      <c r="D16" s="67" t="s">
        <v>27</v>
      </c>
      <c r="E16" s="76" t="s">
        <v>28</v>
      </c>
      <c r="F16" s="141">
        <v>0</v>
      </c>
      <c r="G16" s="142">
        <v>7000</v>
      </c>
      <c r="H16" s="143">
        <f t="shared" si="0"/>
        <v>7000</v>
      </c>
      <c r="I16" s="146">
        <v>3000</v>
      </c>
      <c r="J16" s="149">
        <f t="shared" ref="J14:J30" si="1">I16/H16*100</f>
        <v>42.857142857142854</v>
      </c>
      <c r="K16" s="8"/>
      <c r="L16" s="8"/>
      <c r="M16" s="8"/>
      <c r="N16" s="8"/>
      <c r="O16" s="8"/>
    </row>
    <row r="17" spans="1:16" ht="24">
      <c r="A17" s="112"/>
      <c r="B17" s="117"/>
      <c r="C17" s="109"/>
      <c r="D17" s="65" t="s">
        <v>29</v>
      </c>
      <c r="E17" s="77" t="s">
        <v>30</v>
      </c>
      <c r="F17" s="141">
        <v>0</v>
      </c>
      <c r="G17" s="142">
        <v>13000</v>
      </c>
      <c r="H17" s="143">
        <f t="shared" si="0"/>
        <v>13000</v>
      </c>
      <c r="I17" s="146">
        <v>0</v>
      </c>
      <c r="J17" s="149">
        <v>0</v>
      </c>
      <c r="K17" s="8"/>
      <c r="L17" s="8"/>
      <c r="M17" s="8"/>
      <c r="N17" s="8"/>
      <c r="O17" s="8"/>
    </row>
    <row r="18" spans="1:16" ht="27" customHeight="1">
      <c r="A18" s="112"/>
      <c r="B18" s="117"/>
      <c r="C18" s="109"/>
      <c r="D18" s="65" t="s">
        <v>31</v>
      </c>
      <c r="E18" s="76" t="s">
        <v>32</v>
      </c>
      <c r="F18" s="141">
        <v>0</v>
      </c>
      <c r="G18" s="142">
        <v>0</v>
      </c>
      <c r="H18" s="143">
        <f t="shared" si="0"/>
        <v>0</v>
      </c>
      <c r="I18" s="146">
        <v>0</v>
      </c>
      <c r="J18" s="149">
        <v>0</v>
      </c>
      <c r="K18" s="8"/>
      <c r="L18" s="8"/>
      <c r="M18" s="8"/>
      <c r="N18" s="8"/>
      <c r="O18" s="8"/>
    </row>
    <row r="19" spans="1:16" ht="15">
      <c r="A19" s="112"/>
      <c r="B19" s="116" t="s">
        <v>33</v>
      </c>
      <c r="C19" s="119" t="s">
        <v>34</v>
      </c>
      <c r="D19" s="65" t="s">
        <v>35</v>
      </c>
      <c r="E19" s="76" t="s">
        <v>36</v>
      </c>
      <c r="F19" s="141">
        <v>0</v>
      </c>
      <c r="G19" s="142">
        <v>0</v>
      </c>
      <c r="H19" s="143">
        <f t="shared" si="0"/>
        <v>0</v>
      </c>
      <c r="I19" s="146">
        <v>0</v>
      </c>
      <c r="J19" s="149">
        <v>0</v>
      </c>
    </row>
    <row r="20" spans="1:16" ht="34.5" customHeight="1">
      <c r="A20" s="112"/>
      <c r="B20" s="117"/>
      <c r="C20" s="120"/>
      <c r="D20" s="67" t="s">
        <v>37</v>
      </c>
      <c r="E20" s="76" t="s">
        <v>38</v>
      </c>
      <c r="F20" s="141">
        <v>0</v>
      </c>
      <c r="G20" s="142">
        <v>28500</v>
      </c>
      <c r="H20" s="143">
        <f t="shared" si="0"/>
        <v>28500</v>
      </c>
      <c r="I20" s="159">
        <v>0</v>
      </c>
      <c r="J20" s="149">
        <v>0</v>
      </c>
    </row>
    <row r="21" spans="1:16" ht="15">
      <c r="A21" s="112"/>
      <c r="B21" s="118"/>
      <c r="C21" s="121"/>
      <c r="D21" s="67" t="s">
        <v>39</v>
      </c>
      <c r="E21" s="76" t="s">
        <v>40</v>
      </c>
      <c r="F21" s="141">
        <v>0</v>
      </c>
      <c r="G21" s="142">
        <v>4500</v>
      </c>
      <c r="H21" s="143">
        <f t="shared" si="0"/>
        <v>4500</v>
      </c>
      <c r="I21" s="159">
        <v>0</v>
      </c>
      <c r="J21" s="149">
        <v>0</v>
      </c>
    </row>
    <row r="22" spans="1:16" ht="15">
      <c r="A22" s="112"/>
      <c r="B22" s="116" t="s">
        <v>41</v>
      </c>
      <c r="C22" s="119" t="s">
        <v>42</v>
      </c>
      <c r="D22" s="67" t="s">
        <v>43</v>
      </c>
      <c r="E22" s="76" t="s">
        <v>44</v>
      </c>
      <c r="F22" s="141">
        <v>0</v>
      </c>
      <c r="G22" s="142">
        <v>3000</v>
      </c>
      <c r="H22" s="143">
        <f t="shared" si="0"/>
        <v>3000</v>
      </c>
      <c r="I22" s="159">
        <v>0</v>
      </c>
      <c r="J22" s="149">
        <v>0</v>
      </c>
    </row>
    <row r="23" spans="1:16" ht="23.25" customHeight="1">
      <c r="A23" s="112"/>
      <c r="B23" s="117"/>
      <c r="C23" s="120"/>
      <c r="D23" s="67" t="s">
        <v>45</v>
      </c>
      <c r="E23" s="76" t="s">
        <v>46</v>
      </c>
      <c r="F23" s="141">
        <v>0</v>
      </c>
      <c r="G23" s="142">
        <v>2500</v>
      </c>
      <c r="H23" s="143">
        <f t="shared" si="0"/>
        <v>2500</v>
      </c>
      <c r="I23" s="159">
        <v>0</v>
      </c>
      <c r="J23" s="149">
        <v>0</v>
      </c>
    </row>
    <row r="24" spans="1:16" ht="26.25" customHeight="1">
      <c r="A24" s="112"/>
      <c r="B24" s="118"/>
      <c r="C24" s="121"/>
      <c r="D24" s="68" t="s">
        <v>47</v>
      </c>
      <c r="E24" s="76" t="s">
        <v>48</v>
      </c>
      <c r="F24" s="141">
        <v>0</v>
      </c>
      <c r="G24" s="142">
        <v>4000</v>
      </c>
      <c r="H24" s="143">
        <f t="shared" si="0"/>
        <v>4000</v>
      </c>
      <c r="I24" s="159">
        <v>0</v>
      </c>
      <c r="J24" s="149">
        <v>0</v>
      </c>
    </row>
    <row r="25" spans="1:16" ht="25.5" customHeight="1">
      <c r="A25" s="112"/>
      <c r="B25" s="116" t="s">
        <v>49</v>
      </c>
      <c r="C25" s="108" t="s">
        <v>50</v>
      </c>
      <c r="D25" s="69" t="s">
        <v>51</v>
      </c>
      <c r="E25" s="97" t="s">
        <v>52</v>
      </c>
      <c r="F25" s="141">
        <v>0</v>
      </c>
      <c r="G25" s="142">
        <v>7000</v>
      </c>
      <c r="H25" s="143">
        <f t="shared" si="0"/>
        <v>7000</v>
      </c>
      <c r="I25" s="163">
        <v>4643.1099999999997</v>
      </c>
      <c r="J25" s="151">
        <f t="shared" si="1"/>
        <v>66.330142857142846</v>
      </c>
    </row>
    <row r="26" spans="1:16" ht="27" customHeight="1">
      <c r="A26" s="112"/>
      <c r="B26" s="117"/>
      <c r="C26" s="108"/>
      <c r="D26" s="79" t="s">
        <v>53</v>
      </c>
      <c r="E26" s="98" t="s">
        <v>54</v>
      </c>
      <c r="F26" s="141">
        <v>0</v>
      </c>
      <c r="G26" s="142">
        <v>2500</v>
      </c>
      <c r="H26" s="176">
        <f t="shared" si="0"/>
        <v>2500</v>
      </c>
      <c r="I26" s="165">
        <v>0</v>
      </c>
      <c r="J26" s="162">
        <f t="shared" si="1"/>
        <v>0</v>
      </c>
    </row>
    <row r="27" spans="1:16" ht="15" customHeight="1">
      <c r="A27" s="112"/>
      <c r="B27" s="117"/>
      <c r="C27" s="108"/>
      <c r="D27" s="80" t="s">
        <v>55</v>
      </c>
      <c r="E27" s="98" t="s">
        <v>56</v>
      </c>
      <c r="F27" s="141">
        <v>0</v>
      </c>
      <c r="G27" s="174">
        <v>2500</v>
      </c>
      <c r="H27" s="143">
        <f t="shared" si="0"/>
        <v>2500</v>
      </c>
      <c r="I27" s="159">
        <v>0</v>
      </c>
      <c r="J27" s="151">
        <f t="shared" si="1"/>
        <v>0</v>
      </c>
    </row>
    <row r="28" spans="1:16" ht="15" customHeight="1">
      <c r="A28" s="112"/>
      <c r="B28" s="124" t="s">
        <v>94</v>
      </c>
      <c r="C28" s="125"/>
      <c r="D28" s="70" t="s">
        <v>58</v>
      </c>
      <c r="E28" s="99" t="s">
        <v>59</v>
      </c>
      <c r="F28" s="141">
        <v>45524.25</v>
      </c>
      <c r="G28" s="175">
        <v>188923.04</v>
      </c>
      <c r="H28" s="143">
        <f t="shared" si="0"/>
        <v>234447.29</v>
      </c>
      <c r="I28" s="160">
        <f>F28+146815.73</f>
        <v>192339.98</v>
      </c>
      <c r="J28" s="151">
        <f>I28/H28*100</f>
        <v>82.039754010379056</v>
      </c>
      <c r="K28" s="55"/>
    </row>
    <row r="29" spans="1:16" ht="15">
      <c r="A29" s="112"/>
      <c r="B29" s="126"/>
      <c r="C29" s="127"/>
      <c r="D29" s="72" t="s">
        <v>60</v>
      </c>
      <c r="E29" s="100" t="s">
        <v>61</v>
      </c>
      <c r="F29" s="141">
        <v>0</v>
      </c>
      <c r="G29" s="175">
        <v>8500</v>
      </c>
      <c r="H29" s="143">
        <f t="shared" si="0"/>
        <v>8500</v>
      </c>
      <c r="I29" s="95">
        <v>1692.73</v>
      </c>
      <c r="J29" s="151">
        <f>I29/H29*100</f>
        <v>19.914470588235293</v>
      </c>
    </row>
    <row r="30" spans="1:16" ht="15.75" customHeight="1">
      <c r="A30" s="113"/>
      <c r="B30" s="122" t="s">
        <v>62</v>
      </c>
      <c r="C30" s="123"/>
      <c r="D30" s="74" t="s">
        <v>63</v>
      </c>
      <c r="E30" s="101" t="s">
        <v>64</v>
      </c>
      <c r="F30" s="161">
        <v>3186.69</v>
      </c>
      <c r="G30" s="147">
        <f>SUM(G13:G29)*7/100</f>
        <v>23444.612800000003</v>
      </c>
      <c r="H30" s="148">
        <f>F30+G30</f>
        <v>26631.302800000001</v>
      </c>
      <c r="I30" s="148">
        <f>F30+11250.06</f>
        <v>14436.75</v>
      </c>
      <c r="J30" s="152">
        <f t="shared" si="1"/>
        <v>54.209702425823494</v>
      </c>
      <c r="K30" s="7"/>
      <c r="L30" s="7"/>
      <c r="M30" s="7"/>
      <c r="N30" s="7"/>
      <c r="O30" s="7"/>
      <c r="P30" s="7"/>
    </row>
    <row r="31" spans="1:16" ht="15.75" customHeight="1">
      <c r="A31" s="45"/>
      <c r="B31" s="12"/>
      <c r="C31" s="12"/>
      <c r="D31" s="48">
        <v>8</v>
      </c>
      <c r="E31" s="49" t="s">
        <v>65</v>
      </c>
      <c r="F31" s="177">
        <f>SUM(F13:F30)</f>
        <v>48710.94</v>
      </c>
      <c r="G31" s="102">
        <f>SUM(G13:G29)+G30</f>
        <v>358367.65280000004</v>
      </c>
      <c r="H31" s="164">
        <f>SUM(H13:H30)</f>
        <v>407078.59280000004</v>
      </c>
      <c r="I31" s="102">
        <f>SUM(I13:I30)</f>
        <v>220676.57000000004</v>
      </c>
      <c r="J31" s="166">
        <f>I31/H31*100</f>
        <v>54.209819406647021</v>
      </c>
      <c r="K31" s="7"/>
      <c r="L31" s="7"/>
      <c r="M31" s="7"/>
      <c r="N31" s="7"/>
      <c r="O31" s="7"/>
      <c r="P31" s="7"/>
    </row>
    <row r="32" spans="1:16" ht="15">
      <c r="A32" s="31"/>
      <c r="B32" s="10"/>
      <c r="C32" s="10"/>
      <c r="D32" s="47">
        <v>9</v>
      </c>
      <c r="E32" s="46" t="s">
        <v>66</v>
      </c>
      <c r="F32" s="58">
        <v>1168831.55</v>
      </c>
      <c r="G32" s="8"/>
      <c r="H32" s="8"/>
      <c r="I32" s="8"/>
      <c r="J32" s="8"/>
      <c r="K32" s="8"/>
      <c r="L32" s="8"/>
      <c r="M32" s="8"/>
      <c r="N32" s="8"/>
      <c r="O32" s="8"/>
    </row>
    <row r="33" spans="1:15" ht="15" customHeight="1">
      <c r="A33" s="31"/>
      <c r="B33" s="9"/>
      <c r="C33" s="9"/>
      <c r="D33" s="15">
        <v>10</v>
      </c>
      <c r="E33" s="16" t="s">
        <v>95</v>
      </c>
      <c r="F33" s="172">
        <f>I31/F32*100</f>
        <v>18.880100387433931</v>
      </c>
      <c r="G33" s="7"/>
      <c r="H33" s="7"/>
      <c r="I33" s="7"/>
      <c r="J33" s="7"/>
      <c r="K33" s="173"/>
      <c r="L33" s="7"/>
      <c r="M33" s="7"/>
      <c r="N33" s="7"/>
      <c r="O33" s="7"/>
    </row>
    <row r="34" spans="1:15">
      <c r="A34" s="31"/>
      <c r="B34" s="1"/>
      <c r="C34" s="1"/>
      <c r="D34" s="50"/>
      <c r="E34" s="10"/>
      <c r="F34" s="2"/>
      <c r="G34" s="1"/>
      <c r="H34" s="1"/>
      <c r="I34" s="1"/>
      <c r="J34" s="1"/>
      <c r="K34" s="1"/>
      <c r="L34" s="1"/>
      <c r="M34" s="1"/>
      <c r="N34" s="1"/>
      <c r="O34" s="1"/>
    </row>
    <row r="35" spans="1:15" ht="15">
      <c r="A35" s="31"/>
      <c r="B35" s="10"/>
      <c r="C35" s="10"/>
      <c r="D35" s="39" t="s">
        <v>68</v>
      </c>
      <c r="E35" s="34"/>
      <c r="F35" s="2"/>
      <c r="G35" s="2"/>
      <c r="H35" s="7"/>
      <c r="I35" s="7"/>
      <c r="J35" s="7"/>
      <c r="K35" s="7"/>
      <c r="L35" s="7"/>
      <c r="M35" s="7"/>
      <c r="N35" s="7"/>
      <c r="O35" s="8"/>
    </row>
    <row r="36" spans="1:15">
      <c r="A36" s="31"/>
      <c r="B36" s="10"/>
      <c r="C36" s="10"/>
      <c r="D36" s="7"/>
      <c r="E36" s="17"/>
      <c r="F36" s="6"/>
      <c r="G36" s="6"/>
      <c r="H36" s="6"/>
      <c r="I36" s="6"/>
      <c r="J36" s="6"/>
      <c r="K36" s="6"/>
      <c r="L36" s="6"/>
      <c r="M36" s="7"/>
      <c r="N36" s="7"/>
      <c r="O36" s="8"/>
    </row>
    <row r="37" spans="1:15">
      <c r="A37" s="31"/>
      <c r="B37" s="9"/>
      <c r="C37" s="9"/>
      <c r="D37" s="7"/>
      <c r="E37" s="18" t="s">
        <v>69</v>
      </c>
      <c r="F37" s="43">
        <v>2024</v>
      </c>
      <c r="G37" s="32">
        <v>2025</v>
      </c>
      <c r="H37" s="32">
        <v>2026</v>
      </c>
      <c r="I37" s="43">
        <v>2027</v>
      </c>
      <c r="J37" s="32">
        <v>2028</v>
      </c>
      <c r="K37" s="7"/>
      <c r="L37" s="7"/>
      <c r="M37" s="5"/>
      <c r="N37" s="5"/>
      <c r="O37" s="7"/>
    </row>
    <row r="38" spans="1:15" ht="15">
      <c r="A38" s="31"/>
      <c r="B38" s="9"/>
      <c r="C38" s="9"/>
      <c r="D38" s="19"/>
      <c r="E38" s="20" t="s">
        <v>70</v>
      </c>
      <c r="F38" s="3" t="s">
        <v>71</v>
      </c>
      <c r="G38" s="3" t="s">
        <v>71</v>
      </c>
      <c r="H38" s="3" t="s">
        <v>71</v>
      </c>
      <c r="I38" s="3" t="s">
        <v>71</v>
      </c>
      <c r="J38" s="3" t="s">
        <v>71</v>
      </c>
      <c r="K38" s="3" t="s">
        <v>72</v>
      </c>
      <c r="L38" s="5"/>
      <c r="M38" s="21"/>
      <c r="N38" s="4"/>
      <c r="O38" s="7"/>
    </row>
    <row r="39" spans="1:15" ht="15">
      <c r="A39" s="31"/>
      <c r="B39" s="10"/>
      <c r="C39" s="10"/>
      <c r="D39" s="22">
        <v>1</v>
      </c>
      <c r="E39" s="23" t="s">
        <v>73</v>
      </c>
      <c r="F39" s="153">
        <v>48710.94</v>
      </c>
      <c r="G39" s="154">
        <v>358367.65280000004</v>
      </c>
      <c r="H39" s="154">
        <v>448265.02960000001</v>
      </c>
      <c r="I39" s="155">
        <v>278170.42269999988</v>
      </c>
      <c r="J39" s="156">
        <v>35317.504000000001</v>
      </c>
      <c r="K39" s="156">
        <f>SUM(F39:J39)</f>
        <v>1168831.5490999997</v>
      </c>
      <c r="L39" s="104"/>
      <c r="M39" s="4"/>
      <c r="N39" s="4"/>
      <c r="O39" s="8"/>
    </row>
    <row r="40" spans="1:15" ht="15">
      <c r="A40" s="31"/>
      <c r="B40" s="9"/>
      <c r="C40" s="9"/>
      <c r="D40" s="22">
        <v>2</v>
      </c>
      <c r="E40" s="14" t="s">
        <v>74</v>
      </c>
      <c r="F40" s="153">
        <f>F42+F41</f>
        <v>48710.94</v>
      </c>
      <c r="G40" s="154">
        <v>358367.65280000004</v>
      </c>
      <c r="H40" s="154">
        <v>448265.02960000001</v>
      </c>
      <c r="I40" s="84">
        <f>I41+I42</f>
        <v>278170.42269999988</v>
      </c>
      <c r="J40" s="83">
        <v>35317.504000000001</v>
      </c>
      <c r="K40" s="156">
        <v>1168831.5490999999</v>
      </c>
      <c r="L40" s="104"/>
      <c r="M40" s="2"/>
      <c r="N40" s="7"/>
      <c r="O40" s="7"/>
    </row>
    <row r="41" spans="1:15" ht="15">
      <c r="A41" s="31"/>
      <c r="B41" s="9"/>
      <c r="C41" s="9"/>
      <c r="D41" s="24" t="s">
        <v>75</v>
      </c>
      <c r="E41" s="25" t="s">
        <v>76</v>
      </c>
      <c r="F41" s="157">
        <v>41404.300000000003</v>
      </c>
      <c r="G41" s="157">
        <v>304612.50488000002</v>
      </c>
      <c r="H41" s="157">
        <f>H40*85/100</f>
        <v>381025.27516000002</v>
      </c>
      <c r="I41" s="86">
        <f>I39*85/100</f>
        <v>236444.85929499991</v>
      </c>
      <c r="J41" s="86">
        <v>30019.878399999998</v>
      </c>
      <c r="K41" s="158">
        <v>993506.816735</v>
      </c>
      <c r="L41" s="104"/>
      <c r="M41" s="2"/>
      <c r="N41" s="7"/>
      <c r="O41" s="7"/>
    </row>
    <row r="42" spans="1:15" ht="15">
      <c r="A42" s="31"/>
      <c r="B42" s="1"/>
      <c r="C42" s="1"/>
      <c r="D42" s="24" t="s">
        <v>29</v>
      </c>
      <c r="E42" s="26" t="s">
        <v>77</v>
      </c>
      <c r="F42" s="157">
        <v>7306.64</v>
      </c>
      <c r="G42" s="157">
        <v>53755.147920000003</v>
      </c>
      <c r="H42" s="157">
        <f>H40*15/100</f>
        <v>67239.754440000004</v>
      </c>
      <c r="I42" s="86">
        <f>I39*15/100</f>
        <v>41725.563404999979</v>
      </c>
      <c r="J42" s="86">
        <v>5297.6256000000003</v>
      </c>
      <c r="K42" s="158">
        <v>175324.732365</v>
      </c>
      <c r="L42" s="104"/>
      <c r="M42" s="7"/>
      <c r="N42" s="7"/>
      <c r="O42" s="7"/>
    </row>
    <row r="43" spans="1:15" ht="15.6">
      <c r="A43" s="31"/>
      <c r="B43" s="1"/>
      <c r="C43" s="1"/>
      <c r="D43" s="27"/>
      <c r="E43" s="9"/>
      <c r="F43" s="2"/>
      <c r="G43" s="2"/>
      <c r="H43" s="7"/>
      <c r="I43" s="7"/>
      <c r="J43" s="7"/>
      <c r="K43" s="7"/>
      <c r="L43" s="7"/>
      <c r="M43" s="7"/>
      <c r="N43" s="7"/>
      <c r="O43" s="7"/>
    </row>
    <row r="44" spans="1:15">
      <c r="A44" s="52" t="s">
        <v>96</v>
      </c>
      <c r="B44" s="51"/>
      <c r="C44" s="51"/>
      <c r="D44" s="40"/>
      <c r="E44" s="41"/>
      <c r="F44" s="35"/>
      <c r="G44" s="51"/>
    </row>
    <row r="45" spans="1:15">
      <c r="A45" s="52" t="s">
        <v>97</v>
      </c>
      <c r="B45" s="51"/>
      <c r="C45" s="51"/>
      <c r="D45" s="40"/>
      <c r="E45" s="41"/>
      <c r="F45" s="35"/>
      <c r="G45" s="51"/>
    </row>
    <row r="46" spans="1:15">
      <c r="A46" s="37" t="s">
        <v>98</v>
      </c>
      <c r="B46" s="51"/>
      <c r="C46" s="51"/>
      <c r="D46" s="40"/>
      <c r="E46" s="41"/>
      <c r="F46" s="35"/>
      <c r="G46" s="51"/>
    </row>
    <row r="47" spans="1:15">
      <c r="A47" s="37" t="s">
        <v>99</v>
      </c>
      <c r="B47" s="36"/>
      <c r="C47" s="37"/>
      <c r="D47" s="36"/>
      <c r="E47" s="52"/>
      <c r="F47" s="51"/>
      <c r="G47" s="51"/>
    </row>
    <row r="48" spans="1:15" ht="15.6">
      <c r="A48" s="37" t="s">
        <v>100</v>
      </c>
      <c r="B48" s="36"/>
      <c r="C48" s="37"/>
      <c r="D48" s="36"/>
      <c r="E48" s="52"/>
      <c r="F48" s="51"/>
      <c r="G48" s="51"/>
    </row>
    <row r="49" spans="2:7">
      <c r="B49" s="51"/>
      <c r="C49" s="51"/>
      <c r="D49" s="51"/>
      <c r="E49" s="52"/>
      <c r="F49" s="51"/>
      <c r="G49" s="51"/>
    </row>
  </sheetData>
  <mergeCells count="23">
    <mergeCell ref="G11:G12"/>
    <mergeCell ref="F11:F12"/>
    <mergeCell ref="J11:J12"/>
    <mergeCell ref="H11:H12"/>
    <mergeCell ref="I11:I12"/>
    <mergeCell ref="A13:A30"/>
    <mergeCell ref="B13:B15"/>
    <mergeCell ref="C13:C15"/>
    <mergeCell ref="B16:B18"/>
    <mergeCell ref="C16:C18"/>
    <mergeCell ref="B19:B21"/>
    <mergeCell ref="C19:C21"/>
    <mergeCell ref="B22:B24"/>
    <mergeCell ref="A11:A12"/>
    <mergeCell ref="B11:B12"/>
    <mergeCell ref="C11:C12"/>
    <mergeCell ref="D11:D12"/>
    <mergeCell ref="B30:C30"/>
    <mergeCell ref="E11:E12"/>
    <mergeCell ref="C22:C24"/>
    <mergeCell ref="B25:B27"/>
    <mergeCell ref="C25:C27"/>
    <mergeCell ref="B28:C29"/>
  </mergeCells>
  <pageMargins left="0.7" right="0.7" top="0.75" bottom="0.75" header="0.3" footer="0.3"/>
  <pageSetup paperSize="9" scale="4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36efec-58a7-46ce-9a35-0e09b5b9e448">
      <Terms xmlns="http://schemas.microsoft.com/office/infopath/2007/PartnerControls"/>
    </lcf76f155ced4ddcb4097134ff3c332f>
    <TaxCatchAll xmlns="024a8485-ce59-49a3-9303-b72114043a1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E51D1B8C4971A4FAB4AE8FDBD10FDE5" ma:contentTypeVersion="13" ma:contentTypeDescription="Loo uus dokument" ma:contentTypeScope="" ma:versionID="8257523a3e79401bfd8f140b91384b5a">
  <xsd:schema xmlns:xsd="http://www.w3.org/2001/XMLSchema" xmlns:xs="http://www.w3.org/2001/XMLSchema" xmlns:p="http://schemas.microsoft.com/office/2006/metadata/properties" xmlns:ns2="1a36efec-58a7-46ce-9a35-0e09b5b9e448" xmlns:ns3="024a8485-ce59-49a3-9303-b72114043a1e" targetNamespace="http://schemas.microsoft.com/office/2006/metadata/properties" ma:root="true" ma:fieldsID="b3a417061a30360a0c0c82881b92aa1b" ns2:_="" ns3:_="">
    <xsd:import namespace="1a36efec-58a7-46ce-9a35-0e09b5b9e448"/>
    <xsd:import namespace="024a8485-ce59-49a3-9303-b72114043a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36efec-58a7-46ce-9a35-0e09b5b9e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Pildisildid" ma:readOnly="false" ma:fieldId="{5cf76f15-5ced-4ddc-b409-7134ff3c332f}" ma:taxonomyMulti="true" ma:sspId="4d36484f-8c2f-4416-860f-d7d6b5901083"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4a8485-ce59-49a3-9303-b72114043a1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19e79e6-9c4b-40bb-9159-3bc1f073fbd8}" ma:internalName="TaxCatchAll" ma:showField="CatchAllData" ma:web="024a8485-ce59-49a3-9303-b72114043a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DD089-9983-4F55-B59E-A04D506E2AC1}"/>
</file>

<file path=customXml/itemProps2.xml><?xml version="1.0" encoding="utf-8"?>
<ds:datastoreItem xmlns:ds="http://schemas.openxmlformats.org/officeDocument/2006/customXml" ds:itemID="{52E83732-F394-473B-AB42-CDF7AA7AD3E5}"/>
</file>

<file path=customXml/itemProps3.xml><?xml version="1.0" encoding="utf-8"?>
<ds:datastoreItem xmlns:ds="http://schemas.openxmlformats.org/officeDocument/2006/customXml" ds:itemID="{69426D3D-47BD-43EC-B19D-44933DF9107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Janika Jakovleva</dc:creator>
  <cp:keywords/>
  <dc:description/>
  <cp:lastModifiedBy>Evelyn Valtin - KÜSK</cp:lastModifiedBy>
  <cp:revision/>
  <dcterms:created xsi:type="dcterms:W3CDTF">2015-05-27T05:58:20Z</dcterms:created>
  <dcterms:modified xsi:type="dcterms:W3CDTF">2026-01-30T14:26:45Z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0x0101009E51D1B8C4971A4FAB4AE8FDBD10FDE5</vt:lpwstr>
  </property>
  <property fmtid="{D5CDD505-2E9C-101B-9397-08002B2CF9AE}" pid="3" name="MediaServiceImageTags">
    <vt:lpwstr/>
  </property>
</Properties>
</file>